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6F7AA8EE-DB81-4F1A-B975-FB1BA4A16418}" xr6:coauthVersionLast="47" xr6:coauthVersionMax="47" xr10:uidLastSave="{00000000-0000-0000-0000-000000000000}"/>
  <workbookProtection workbookPassword="D5FA" lockStructure="1"/>
  <bookViews>
    <workbookView xWindow="-120" yWindow="-120" windowWidth="29040" windowHeight="15840" xr2:uid="{00000000-000D-0000-FFFF-FFFF00000000}"/>
  </bookViews>
  <sheets>
    <sheet name="User Manual" sheetId="1" r:id="rId1"/>
    <sheet name="The Calc 2.1" sheetId="2" r:id="rId2"/>
    <sheet name="Detailed Report" sheetId="5" r:id="rId3"/>
  </sheets>
  <definedNames>
    <definedName name="atanAxis">'The Calc 2.1'!$AX:$AX</definedName>
    <definedName name="atanaxisplus">'The Calc 2.1'!$AY:$AY</definedName>
    <definedName name="atanQuad">'The Calc 2.1'!$AZ:$AZ</definedName>
    <definedName name="combivalidifier">'The Calc 2.1'!$AB:$AB</definedName>
    <definedName name="epsilon">'The Calc 2.1'!$AA$3</definedName>
    <definedName name="exclusion">'The Calc 2.1'!$O:$O</definedName>
    <definedName name="exvalidifier">'The Calc 2.1'!$Y:$Y</definedName>
    <definedName name="idblankchek">'The Calc 2.1'!$X:$X</definedName>
    <definedName name="multiplier">'The Calc 2.1'!$BA:$BA</definedName>
    <definedName name="portakey">'The Calc 2.1'!$AA$5</definedName>
    <definedName name="postAMNCA">'The Calc 2.1'!$AE:$AE</definedName>
    <definedName name="postAxis">'The Calc 2.1'!$AN:$AN</definedName>
    <definedName name="postHaxis">'The Calc 2.1'!$J:$J</definedName>
    <definedName name="postKH">'The Calc 2.1'!$I:$I</definedName>
    <definedName name="postKV">'The Calc 2.1'!$K:$K</definedName>
    <definedName name="postMag">'The Calc 2.1'!$AI:$AI</definedName>
    <definedName name="postvalidifier">'The Calc 2.1'!$AA:$AA</definedName>
    <definedName name="postVaxis">'The Calc 2.1'!$L:$L</definedName>
    <definedName name="postx">'The Calc 2.1'!$AQ:$AQ</definedName>
    <definedName name="posty">'The Calc 2.1'!$AR:$AR</definedName>
    <definedName name="preAMNCA">'The Calc 2.1'!$AC:$AC</definedName>
    <definedName name="preAxis">'The Calc 2.1'!$AH:$AH</definedName>
    <definedName name="preHaxis">'The Calc 2.1'!$F:$F</definedName>
    <definedName name="preKH">'The Calc 2.1'!$E:$E</definedName>
    <definedName name="preKV">'The Calc 2.1'!$G:$G</definedName>
    <definedName name="preMag">'The Calc 2.1'!$AG:$AG</definedName>
    <definedName name="prevalidifier">'The Calc 2.1'!$Z:$Z</definedName>
    <definedName name="preVaxis">'The Calc 2.1'!$H:$H</definedName>
    <definedName name="prex">'The Calc 2.1'!$AO:$AO</definedName>
    <definedName name="prey">'The Calc 2.1'!$AP:$AP</definedName>
    <definedName name="siaAx">'The Calc 2.1'!$BB:$BB</definedName>
    <definedName name="SIAaxis">'The Calc 2.1'!$N:$N</definedName>
    <definedName name="siaMag">'The Calc 2.1'!$AU:$AU</definedName>
    <definedName name="SIAmagni">'The Calc 2.1'!$M:$M</definedName>
    <definedName name="siaQuad">'The Calc 2.1'!$AV:$AV</definedName>
    <definedName name="siax">'The Calc 2.1'!$AS:$AS</definedName>
    <definedName name="siaxzero">'The Calc 2.1'!$AW:$AW</definedName>
    <definedName name="siay">'The Calc 2.1'!$AT:$AT</definedName>
  </definedNames>
  <calcPr calcId="191029"/>
</workbook>
</file>

<file path=xl/calcChain.xml><?xml version="1.0" encoding="utf-8"?>
<calcChain xmlns="http://schemas.openxmlformats.org/spreadsheetml/2006/main">
  <c r="Q21" i="2" l="1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C209" i="5"/>
  <c r="C208" i="5" s="1"/>
  <c r="C207" i="5" s="1"/>
  <c r="C206" i="5" s="1"/>
  <c r="C205" i="5" s="1"/>
  <c r="C204" i="5" s="1"/>
  <c r="C203" i="5" s="1"/>
  <c r="C202" i="5" s="1"/>
  <c r="C201" i="5" s="1"/>
  <c r="C200" i="5" s="1"/>
  <c r="C199" i="5" s="1"/>
  <c r="C198" i="5" s="1"/>
  <c r="C197" i="5" s="1"/>
  <c r="C196" i="5" s="1"/>
  <c r="C195" i="5" s="1"/>
  <c r="C194" i="5" s="1"/>
  <c r="C193" i="5" s="1"/>
  <c r="C192" i="5" s="1"/>
  <c r="C191" i="5" s="1"/>
  <c r="C190" i="5" s="1"/>
  <c r="C189" i="5" s="1"/>
  <c r="C188" i="5" s="1"/>
  <c r="C187" i="5" s="1"/>
  <c r="C186" i="5" s="1"/>
  <c r="C185" i="5" s="1"/>
  <c r="C184" i="5" s="1"/>
  <c r="C183" i="5" s="1"/>
  <c r="C182" i="5" s="1"/>
  <c r="C181" i="5" s="1"/>
  <c r="C180" i="5" s="1"/>
  <c r="C179" i="5" s="1"/>
  <c r="C178" i="5" s="1"/>
  <c r="C177" i="5" s="1"/>
  <c r="C176" i="5" s="1"/>
  <c r="C175" i="5" s="1"/>
  <c r="C174" i="5" s="1"/>
  <c r="C173" i="5" s="1"/>
  <c r="C172" i="5" s="1"/>
  <c r="C171" i="5" s="1"/>
  <c r="C170" i="5" s="1"/>
  <c r="C169" i="5" s="1"/>
  <c r="C168" i="5" s="1"/>
  <c r="C167" i="5" s="1"/>
  <c r="C166" i="5" s="1"/>
  <c r="C165" i="5" s="1"/>
  <c r="C164" i="5" s="1"/>
  <c r="C163" i="5" s="1"/>
  <c r="C162" i="5" s="1"/>
  <c r="C161" i="5" s="1"/>
  <c r="C160" i="5" s="1"/>
  <c r="C159" i="5" s="1"/>
  <c r="C158" i="5" s="1"/>
  <c r="C157" i="5" s="1"/>
  <c r="C156" i="5" s="1"/>
  <c r="C155" i="5" s="1"/>
  <c r="C154" i="5" s="1"/>
  <c r="C153" i="5" s="1"/>
  <c r="C152" i="5" s="1"/>
  <c r="C151" i="5" s="1"/>
  <c r="C150" i="5" s="1"/>
  <c r="C149" i="5" s="1"/>
  <c r="C148" i="5" s="1"/>
  <c r="C147" i="5" s="1"/>
  <c r="C146" i="5" s="1"/>
  <c r="C145" i="5" s="1"/>
  <c r="C144" i="5" s="1"/>
  <c r="C143" i="5" s="1"/>
  <c r="C142" i="5" s="1"/>
  <c r="C141" i="5" s="1"/>
  <c r="C140" i="5" s="1"/>
  <c r="C139" i="5" s="1"/>
  <c r="C138" i="5" s="1"/>
  <c r="C137" i="5" s="1"/>
  <c r="C136" i="5" s="1"/>
  <c r="C135" i="5" s="1"/>
  <c r="C134" i="5" s="1"/>
  <c r="C133" i="5" s="1"/>
  <c r="C132" i="5" s="1"/>
  <c r="C131" i="5" s="1"/>
  <c r="C130" i="5" s="1"/>
  <c r="C129" i="5" s="1"/>
  <c r="C128" i="5" s="1"/>
  <c r="C127" i="5" s="1"/>
  <c r="C126" i="5" s="1"/>
  <c r="C125" i="5" s="1"/>
  <c r="C124" i="5" s="1"/>
  <c r="C123" i="5" s="1"/>
  <c r="C122" i="5" s="1"/>
  <c r="C121" i="5" s="1"/>
  <c r="C120" i="5" s="1"/>
  <c r="C119" i="5" s="1"/>
  <c r="C118" i="5" s="1"/>
  <c r="C117" i="5" s="1"/>
  <c r="C116" i="5" s="1"/>
  <c r="C115" i="5" s="1"/>
  <c r="C114" i="5" s="1"/>
  <c r="C113" i="5" s="1"/>
  <c r="C112" i="5" s="1"/>
  <c r="C111" i="5" s="1"/>
  <c r="C110" i="5" s="1"/>
  <c r="C109" i="5" s="1"/>
  <c r="C108" i="5" s="1"/>
  <c r="C107" i="5" s="1"/>
  <c r="C106" i="5" s="1"/>
  <c r="C105" i="5" s="1"/>
  <c r="C104" i="5" s="1"/>
  <c r="C103" i="5" s="1"/>
  <c r="C102" i="5" s="1"/>
  <c r="C101" i="5" s="1"/>
  <c r="C100" i="5" s="1"/>
  <c r="C99" i="5" s="1"/>
  <c r="C98" i="5" s="1"/>
  <c r="C97" i="5" s="1"/>
  <c r="C96" i="5" s="1"/>
  <c r="C95" i="5" s="1"/>
  <c r="C94" i="5" s="1"/>
  <c r="C93" i="5" s="1"/>
  <c r="C92" i="5" s="1"/>
  <c r="C91" i="5" s="1"/>
  <c r="C90" i="5" s="1"/>
  <c r="C89" i="5" s="1"/>
  <c r="C88" i="5" s="1"/>
  <c r="C87" i="5" s="1"/>
  <c r="C86" i="5" s="1"/>
  <c r="C85" i="5" s="1"/>
  <c r="C84" i="5" s="1"/>
  <c r="C83" i="5" s="1"/>
  <c r="C82" i="5" s="1"/>
  <c r="C81" i="5" s="1"/>
  <c r="C80" i="5" s="1"/>
  <c r="C79" i="5" s="1"/>
  <c r="C78" i="5" s="1"/>
  <c r="C77" i="5" s="1"/>
  <c r="C76" i="5" s="1"/>
  <c r="C75" i="5" s="1"/>
  <c r="C74" i="5" s="1"/>
  <c r="C73" i="5" s="1"/>
  <c r="C72" i="5" s="1"/>
  <c r="C71" i="5" s="1"/>
  <c r="C70" i="5" s="1"/>
  <c r="C69" i="5" s="1"/>
  <c r="C68" i="5" s="1"/>
  <c r="C67" i="5" s="1"/>
  <c r="C66" i="5" s="1"/>
  <c r="C65" i="5" s="1"/>
  <c r="C64" i="5" s="1"/>
  <c r="C63" i="5" s="1"/>
  <c r="C62" i="5" s="1"/>
  <c r="C61" i="5" s="1"/>
  <c r="C60" i="5" s="1"/>
  <c r="C59" i="5" s="1"/>
  <c r="C58" i="5" s="1"/>
  <c r="C57" i="5" s="1"/>
  <c r="C56" i="5" s="1"/>
  <c r="C55" i="5" s="1"/>
  <c r="C54" i="5" s="1"/>
  <c r="C53" i="5" s="1"/>
  <c r="C52" i="5" s="1"/>
  <c r="C51" i="5" s="1"/>
  <c r="C50" i="5" s="1"/>
  <c r="C49" i="5" s="1"/>
  <c r="C48" i="5" s="1"/>
  <c r="C47" i="5" s="1"/>
  <c r="C46" i="5" s="1"/>
  <c r="C45" i="5" s="1"/>
  <c r="C44" i="5" s="1"/>
  <c r="C43" i="5" s="1"/>
  <c r="C42" i="5" s="1"/>
  <c r="C41" i="5" s="1"/>
  <c r="C40" i="5" s="1"/>
  <c r="C39" i="5" s="1"/>
  <c r="C38" i="5" s="1"/>
  <c r="C37" i="5" s="1"/>
  <c r="C36" i="5" s="1"/>
  <c r="C35" i="5" s="1"/>
  <c r="C34" i="5" s="1"/>
  <c r="C33" i="5" s="1"/>
  <c r="C32" i="5" s="1"/>
  <c r="C31" i="5" s="1"/>
  <c r="C30" i="5" s="1"/>
  <c r="C29" i="5" s="1"/>
  <c r="C28" i="5" s="1"/>
  <c r="C27" i="5" s="1"/>
  <c r="C26" i="5" s="1"/>
  <c r="C25" i="5" s="1"/>
  <c r="C24" i="5" s="1"/>
  <c r="C23" i="5" s="1"/>
  <c r="C22" i="5" s="1"/>
  <c r="C21" i="5" s="1"/>
  <c r="C20" i="5" s="1"/>
  <c r="C19" i="5" s="1"/>
  <c r="C18" i="5" s="1"/>
  <c r="C17" i="5" s="1"/>
  <c r="C16" i="5" s="1"/>
  <c r="C15" i="5" s="1"/>
  <c r="C14" i="5" s="1"/>
  <c r="C13" i="5" s="1"/>
  <c r="C12" i="5" s="1"/>
  <c r="C11" i="5" s="1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AF209" i="2" l="1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D210" i="2"/>
  <c r="AF210" i="2"/>
  <c r="AA210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Z11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F11" i="2"/>
  <c r="AJ11" i="2" s="1"/>
  <c r="AK11" i="2" s="1"/>
  <c r="AL11" i="2" s="1"/>
  <c r="AM11" i="2" s="1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A209" i="2"/>
  <c r="A208" i="2" s="1"/>
  <c r="A207" i="2" s="1"/>
  <c r="A206" i="2" s="1"/>
  <c r="A205" i="2" s="1"/>
  <c r="A204" i="2" s="1"/>
  <c r="A203" i="2" s="1"/>
  <c r="A202" i="2" s="1"/>
  <c r="A201" i="2" s="1"/>
  <c r="A200" i="2" s="1"/>
  <c r="A199" i="2" s="1"/>
  <c r="A198" i="2" s="1"/>
  <c r="A197" i="2" s="1"/>
  <c r="A196" i="2" s="1"/>
  <c r="A195" i="2" s="1"/>
  <c r="A194" i="2" s="1"/>
  <c r="A193" i="2" s="1"/>
  <c r="A192" i="2" s="1"/>
  <c r="A191" i="2" s="1"/>
  <c r="A190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A179" i="2" s="1"/>
  <c r="A178" i="2" s="1"/>
  <c r="A177" i="2" s="1"/>
  <c r="A176" i="2" s="1"/>
  <c r="A175" i="2" s="1"/>
  <c r="A174" i="2" s="1"/>
  <c r="A173" i="2" s="1"/>
  <c r="A172" i="2" s="1"/>
  <c r="A171" i="2" s="1"/>
  <c r="A170" i="2" s="1"/>
  <c r="A169" i="2" s="1"/>
  <c r="A168" i="2" s="1"/>
  <c r="A167" i="2" s="1"/>
  <c r="A166" i="2" s="1"/>
  <c r="A165" i="2" s="1"/>
  <c r="A164" i="2" s="1"/>
  <c r="A163" i="2" s="1"/>
  <c r="A162" i="2" s="1"/>
  <c r="A161" i="2" s="1"/>
  <c r="A160" i="2" s="1"/>
  <c r="A159" i="2" s="1"/>
  <c r="A158" i="2" s="1"/>
  <c r="A157" i="2" s="1"/>
  <c r="A156" i="2" s="1"/>
  <c r="A155" i="2" s="1"/>
  <c r="A154" i="2" s="1"/>
  <c r="A153" i="2" s="1"/>
  <c r="A152" i="2" s="1"/>
  <c r="A151" i="2" s="1"/>
  <c r="A150" i="2" s="1"/>
  <c r="A149" i="2" s="1"/>
  <c r="A148" i="2" s="1"/>
  <c r="A147" i="2" s="1"/>
  <c r="A146" i="2" s="1"/>
  <c r="A145" i="2" s="1"/>
  <c r="A144" i="2" s="1"/>
  <c r="A143" i="2" s="1"/>
  <c r="A142" i="2" s="1"/>
  <c r="A141" i="2" s="1"/>
  <c r="A140" i="2" s="1"/>
  <c r="A139" i="2" s="1"/>
  <c r="A138" i="2" s="1"/>
  <c r="A137" i="2" s="1"/>
  <c r="A136" i="2" s="1"/>
  <c r="A135" i="2" s="1"/>
  <c r="A134" i="2" s="1"/>
  <c r="A133" i="2" s="1"/>
  <c r="A132" i="2" s="1"/>
  <c r="A131" i="2" s="1"/>
  <c r="A130" i="2" s="1"/>
  <c r="A129" i="2" s="1"/>
  <c r="A128" i="2" s="1"/>
  <c r="A127" i="2" s="1"/>
  <c r="A126" i="2" s="1"/>
  <c r="A125" i="2" s="1"/>
  <c r="A124" i="2" s="1"/>
  <c r="A123" i="2" s="1"/>
  <c r="A122" i="2" s="1"/>
  <c r="A121" i="2" s="1"/>
  <c r="A120" i="2" s="1"/>
  <c r="A119" i="2" s="1"/>
  <c r="A118" i="2" s="1"/>
  <c r="A117" i="2" s="1"/>
  <c r="A116" i="2" s="1"/>
  <c r="A115" i="2" s="1"/>
  <c r="A114" i="2" s="1"/>
  <c r="A113" i="2" s="1"/>
  <c r="A112" i="2" s="1"/>
  <c r="A111" i="2" s="1"/>
  <c r="A110" i="2" s="1"/>
  <c r="A109" i="2" s="1"/>
  <c r="A108" i="2" s="1"/>
  <c r="A107" i="2" s="1"/>
  <c r="A106" i="2" s="1"/>
  <c r="A105" i="2" s="1"/>
  <c r="A104" i="2" s="1"/>
  <c r="A103" i="2" s="1"/>
  <c r="A102" i="2" s="1"/>
  <c r="A101" i="2" s="1"/>
  <c r="A100" i="2" s="1"/>
  <c r="A99" i="2" s="1"/>
  <c r="A98" i="2" s="1"/>
  <c r="A97" i="2" s="1"/>
  <c r="A96" i="2" s="1"/>
  <c r="A95" i="2" s="1"/>
  <c r="A94" i="2" s="1"/>
  <c r="A93" i="2" s="1"/>
  <c r="A92" i="2" s="1"/>
  <c r="A91" i="2" s="1"/>
  <c r="A90" i="2" s="1"/>
  <c r="A89" i="2" s="1"/>
  <c r="A88" i="2" s="1"/>
  <c r="A87" i="2" s="1"/>
  <c r="A86" i="2" s="1"/>
  <c r="A85" i="2" s="1"/>
  <c r="A84" i="2" s="1"/>
  <c r="A83" i="2" s="1"/>
  <c r="A82" i="2" s="1"/>
  <c r="A81" i="2" s="1"/>
  <c r="A80" i="2" s="1"/>
  <c r="A79" i="2" s="1"/>
  <c r="A78" i="2" s="1"/>
  <c r="A77" i="2" s="1"/>
  <c r="A76" i="2" s="1"/>
  <c r="A75" i="2" s="1"/>
  <c r="A74" i="2" s="1"/>
  <c r="A73" i="2" s="1"/>
  <c r="A72" i="2" s="1"/>
  <c r="A71" i="2" s="1"/>
  <c r="A70" i="2" s="1"/>
  <c r="A69" i="2" s="1"/>
  <c r="A68" i="2" s="1"/>
  <c r="A67" i="2" s="1"/>
  <c r="A66" i="2" s="1"/>
  <c r="A65" i="2" s="1"/>
  <c r="A64" i="2" s="1"/>
  <c r="A63" i="2" s="1"/>
  <c r="A62" i="2" s="1"/>
  <c r="A61" i="2" s="1"/>
  <c r="A60" i="2" s="1"/>
  <c r="A59" i="2" s="1"/>
  <c r="A58" i="2" s="1"/>
  <c r="A57" i="2" s="1"/>
  <c r="A56" i="2" s="1"/>
  <c r="A55" i="2" s="1"/>
  <c r="A54" i="2" s="1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43" i="2" s="1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Q12" i="2" l="1"/>
  <c r="AJ114" i="2"/>
  <c r="AK114" i="2" s="1"/>
  <c r="AL114" i="2" s="1"/>
  <c r="AM114" i="2" s="1"/>
  <c r="AJ19" i="2"/>
  <c r="AK19" i="2" s="1"/>
  <c r="AL19" i="2" s="1"/>
  <c r="AM19" i="2" s="1"/>
  <c r="AJ35" i="2"/>
  <c r="AK35" i="2" s="1"/>
  <c r="AL35" i="2" s="1"/>
  <c r="AM35" i="2" s="1"/>
  <c r="AJ51" i="2"/>
  <c r="AK51" i="2" s="1"/>
  <c r="AL51" i="2" s="1"/>
  <c r="AM51" i="2" s="1"/>
  <c r="AJ67" i="2"/>
  <c r="AK67" i="2" s="1"/>
  <c r="AL67" i="2" s="1"/>
  <c r="AM67" i="2" s="1"/>
  <c r="AJ83" i="2"/>
  <c r="AK83" i="2" s="1"/>
  <c r="AL83" i="2" s="1"/>
  <c r="AM83" i="2" s="1"/>
  <c r="AJ99" i="2"/>
  <c r="AK99" i="2" s="1"/>
  <c r="AL99" i="2" s="1"/>
  <c r="AM99" i="2" s="1"/>
  <c r="AJ115" i="2"/>
  <c r="AK115" i="2" s="1"/>
  <c r="AL115" i="2" s="1"/>
  <c r="AM115" i="2" s="1"/>
  <c r="AJ131" i="2"/>
  <c r="AK131" i="2" s="1"/>
  <c r="AL131" i="2" s="1"/>
  <c r="AM131" i="2" s="1"/>
  <c r="AJ147" i="2"/>
  <c r="AK147" i="2" s="1"/>
  <c r="AL147" i="2" s="1"/>
  <c r="AM147" i="2" s="1"/>
  <c r="AJ163" i="2"/>
  <c r="AK163" i="2" s="1"/>
  <c r="AL163" i="2" s="1"/>
  <c r="AM163" i="2" s="1"/>
  <c r="AJ179" i="2"/>
  <c r="AK179" i="2" s="1"/>
  <c r="AL179" i="2" s="1"/>
  <c r="AM179" i="2" s="1"/>
  <c r="AJ195" i="2"/>
  <c r="AK195" i="2" s="1"/>
  <c r="AL195" i="2" s="1"/>
  <c r="AM195" i="2" s="1"/>
  <c r="AJ98" i="2"/>
  <c r="AK98" i="2" s="1"/>
  <c r="AL98" i="2" s="1"/>
  <c r="AM98" i="2" s="1"/>
  <c r="AJ210" i="2"/>
  <c r="AK210" i="2" s="1"/>
  <c r="AL210" i="2" s="1"/>
  <c r="AM210" i="2" s="1"/>
  <c r="AJ20" i="2"/>
  <c r="AK20" i="2" s="1"/>
  <c r="AL20" i="2" s="1"/>
  <c r="AM20" i="2" s="1"/>
  <c r="AJ36" i="2"/>
  <c r="AK36" i="2" s="1"/>
  <c r="AL36" i="2" s="1"/>
  <c r="AM36" i="2" s="1"/>
  <c r="AJ52" i="2"/>
  <c r="AK52" i="2" s="1"/>
  <c r="AL52" i="2" s="1"/>
  <c r="AM52" i="2" s="1"/>
  <c r="AJ68" i="2"/>
  <c r="AK68" i="2" s="1"/>
  <c r="AL68" i="2" s="1"/>
  <c r="AM68" i="2" s="1"/>
  <c r="AJ84" i="2"/>
  <c r="AK84" i="2" s="1"/>
  <c r="AL84" i="2" s="1"/>
  <c r="AM84" i="2" s="1"/>
  <c r="AJ100" i="2"/>
  <c r="AK100" i="2" s="1"/>
  <c r="AL100" i="2" s="1"/>
  <c r="AM100" i="2" s="1"/>
  <c r="AJ116" i="2"/>
  <c r="AK116" i="2" s="1"/>
  <c r="AL116" i="2" s="1"/>
  <c r="AM116" i="2" s="1"/>
  <c r="AJ132" i="2"/>
  <c r="AK132" i="2" s="1"/>
  <c r="AL132" i="2" s="1"/>
  <c r="AM132" i="2" s="1"/>
  <c r="AJ148" i="2"/>
  <c r="AK148" i="2" s="1"/>
  <c r="AL148" i="2" s="1"/>
  <c r="AM148" i="2" s="1"/>
  <c r="AJ164" i="2"/>
  <c r="AK164" i="2" s="1"/>
  <c r="AL164" i="2" s="1"/>
  <c r="AM164" i="2" s="1"/>
  <c r="AJ180" i="2"/>
  <c r="AK180" i="2" s="1"/>
  <c r="AL180" i="2" s="1"/>
  <c r="AM180" i="2" s="1"/>
  <c r="AJ196" i="2"/>
  <c r="AK196" i="2" s="1"/>
  <c r="AL196" i="2" s="1"/>
  <c r="AM196" i="2" s="1"/>
  <c r="AJ82" i="2"/>
  <c r="AK82" i="2" s="1"/>
  <c r="AL82" i="2" s="1"/>
  <c r="AM82" i="2" s="1"/>
  <c r="AJ21" i="2"/>
  <c r="AK21" i="2" s="1"/>
  <c r="AL21" i="2" s="1"/>
  <c r="AM21" i="2" s="1"/>
  <c r="AJ37" i="2"/>
  <c r="AK37" i="2" s="1"/>
  <c r="AL37" i="2" s="1"/>
  <c r="AM37" i="2" s="1"/>
  <c r="AJ53" i="2"/>
  <c r="AK53" i="2" s="1"/>
  <c r="AL53" i="2" s="1"/>
  <c r="AM53" i="2" s="1"/>
  <c r="AJ69" i="2"/>
  <c r="AK69" i="2" s="1"/>
  <c r="AL69" i="2" s="1"/>
  <c r="AM69" i="2" s="1"/>
  <c r="AJ85" i="2"/>
  <c r="AK85" i="2" s="1"/>
  <c r="AL85" i="2" s="1"/>
  <c r="AM85" i="2" s="1"/>
  <c r="AJ101" i="2"/>
  <c r="AK101" i="2" s="1"/>
  <c r="AL101" i="2" s="1"/>
  <c r="AM101" i="2" s="1"/>
  <c r="AJ117" i="2"/>
  <c r="AK117" i="2" s="1"/>
  <c r="AL117" i="2" s="1"/>
  <c r="AM117" i="2" s="1"/>
  <c r="AJ133" i="2"/>
  <c r="AK133" i="2" s="1"/>
  <c r="AL133" i="2" s="1"/>
  <c r="AM133" i="2" s="1"/>
  <c r="AJ149" i="2"/>
  <c r="AK149" i="2" s="1"/>
  <c r="AL149" i="2" s="1"/>
  <c r="AM149" i="2" s="1"/>
  <c r="AJ165" i="2"/>
  <c r="AK165" i="2" s="1"/>
  <c r="AL165" i="2" s="1"/>
  <c r="AM165" i="2" s="1"/>
  <c r="AJ181" i="2"/>
  <c r="AK181" i="2" s="1"/>
  <c r="AL181" i="2" s="1"/>
  <c r="AM181" i="2" s="1"/>
  <c r="AJ197" i="2"/>
  <c r="AK197" i="2" s="1"/>
  <c r="AL197" i="2" s="1"/>
  <c r="AM197" i="2" s="1"/>
  <c r="AJ66" i="2"/>
  <c r="AK66" i="2" s="1"/>
  <c r="AL66" i="2" s="1"/>
  <c r="AM66" i="2" s="1"/>
  <c r="AJ22" i="2"/>
  <c r="AK22" i="2" s="1"/>
  <c r="AL22" i="2" s="1"/>
  <c r="AM22" i="2" s="1"/>
  <c r="AJ38" i="2"/>
  <c r="AK38" i="2" s="1"/>
  <c r="AL38" i="2" s="1"/>
  <c r="AM38" i="2" s="1"/>
  <c r="AJ54" i="2"/>
  <c r="AK54" i="2" s="1"/>
  <c r="AL54" i="2" s="1"/>
  <c r="AM54" i="2" s="1"/>
  <c r="AJ70" i="2"/>
  <c r="AK70" i="2" s="1"/>
  <c r="AL70" i="2" s="1"/>
  <c r="AM70" i="2" s="1"/>
  <c r="AJ86" i="2"/>
  <c r="AK86" i="2" s="1"/>
  <c r="AL86" i="2" s="1"/>
  <c r="AM86" i="2" s="1"/>
  <c r="AJ102" i="2"/>
  <c r="AK102" i="2" s="1"/>
  <c r="AL102" i="2" s="1"/>
  <c r="AM102" i="2" s="1"/>
  <c r="AJ118" i="2"/>
  <c r="AK118" i="2" s="1"/>
  <c r="AL118" i="2" s="1"/>
  <c r="AM118" i="2" s="1"/>
  <c r="AJ134" i="2"/>
  <c r="AK134" i="2" s="1"/>
  <c r="AL134" i="2" s="1"/>
  <c r="AM134" i="2" s="1"/>
  <c r="AJ150" i="2"/>
  <c r="AK150" i="2" s="1"/>
  <c r="AL150" i="2" s="1"/>
  <c r="AM150" i="2" s="1"/>
  <c r="AJ166" i="2"/>
  <c r="AK166" i="2" s="1"/>
  <c r="AL166" i="2" s="1"/>
  <c r="AM166" i="2" s="1"/>
  <c r="AJ182" i="2"/>
  <c r="AK182" i="2" s="1"/>
  <c r="AL182" i="2" s="1"/>
  <c r="AM182" i="2" s="1"/>
  <c r="AJ198" i="2"/>
  <c r="AK198" i="2" s="1"/>
  <c r="AL198" i="2" s="1"/>
  <c r="AM198" i="2" s="1"/>
  <c r="AJ162" i="2"/>
  <c r="AK162" i="2" s="1"/>
  <c r="AL162" i="2" s="1"/>
  <c r="AM162" i="2" s="1"/>
  <c r="AJ23" i="2"/>
  <c r="AK23" i="2" s="1"/>
  <c r="AL23" i="2" s="1"/>
  <c r="AM23" i="2" s="1"/>
  <c r="AJ39" i="2"/>
  <c r="AK39" i="2" s="1"/>
  <c r="AL39" i="2" s="1"/>
  <c r="AM39" i="2" s="1"/>
  <c r="AJ55" i="2"/>
  <c r="AK55" i="2" s="1"/>
  <c r="AL55" i="2" s="1"/>
  <c r="AM55" i="2" s="1"/>
  <c r="AJ71" i="2"/>
  <c r="AK71" i="2" s="1"/>
  <c r="AL71" i="2" s="1"/>
  <c r="AM71" i="2" s="1"/>
  <c r="AJ87" i="2"/>
  <c r="AK87" i="2" s="1"/>
  <c r="AL87" i="2" s="1"/>
  <c r="AM87" i="2" s="1"/>
  <c r="AJ103" i="2"/>
  <c r="AK103" i="2" s="1"/>
  <c r="AL103" i="2" s="1"/>
  <c r="AM103" i="2" s="1"/>
  <c r="AJ119" i="2"/>
  <c r="AK119" i="2" s="1"/>
  <c r="AL119" i="2" s="1"/>
  <c r="AM119" i="2" s="1"/>
  <c r="AJ135" i="2"/>
  <c r="AK135" i="2" s="1"/>
  <c r="AL135" i="2" s="1"/>
  <c r="AM135" i="2" s="1"/>
  <c r="AJ151" i="2"/>
  <c r="AK151" i="2" s="1"/>
  <c r="AL151" i="2" s="1"/>
  <c r="AM151" i="2" s="1"/>
  <c r="AJ167" i="2"/>
  <c r="AK167" i="2" s="1"/>
  <c r="AL167" i="2" s="1"/>
  <c r="AM167" i="2" s="1"/>
  <c r="AJ183" i="2"/>
  <c r="AK183" i="2" s="1"/>
  <c r="AL183" i="2" s="1"/>
  <c r="AM183" i="2" s="1"/>
  <c r="AJ199" i="2"/>
  <c r="AK199" i="2" s="1"/>
  <c r="AL199" i="2" s="1"/>
  <c r="AM199" i="2" s="1"/>
  <c r="AJ130" i="2"/>
  <c r="AK130" i="2" s="1"/>
  <c r="AL130" i="2" s="1"/>
  <c r="AM130" i="2" s="1"/>
  <c r="AJ24" i="2"/>
  <c r="AK24" i="2" s="1"/>
  <c r="AL24" i="2" s="1"/>
  <c r="AM24" i="2" s="1"/>
  <c r="AJ40" i="2"/>
  <c r="AK40" i="2" s="1"/>
  <c r="AL40" i="2" s="1"/>
  <c r="AM40" i="2" s="1"/>
  <c r="AJ56" i="2"/>
  <c r="AK56" i="2" s="1"/>
  <c r="AL56" i="2" s="1"/>
  <c r="AM56" i="2" s="1"/>
  <c r="AJ72" i="2"/>
  <c r="AK72" i="2" s="1"/>
  <c r="AL72" i="2" s="1"/>
  <c r="AM72" i="2" s="1"/>
  <c r="AJ88" i="2"/>
  <c r="AK88" i="2" s="1"/>
  <c r="AL88" i="2" s="1"/>
  <c r="AM88" i="2" s="1"/>
  <c r="AJ104" i="2"/>
  <c r="AK104" i="2" s="1"/>
  <c r="AL104" i="2" s="1"/>
  <c r="AM104" i="2" s="1"/>
  <c r="AJ120" i="2"/>
  <c r="AK120" i="2" s="1"/>
  <c r="AL120" i="2" s="1"/>
  <c r="AM120" i="2" s="1"/>
  <c r="AJ136" i="2"/>
  <c r="AK136" i="2" s="1"/>
  <c r="AL136" i="2" s="1"/>
  <c r="AM136" i="2" s="1"/>
  <c r="AJ152" i="2"/>
  <c r="AK152" i="2" s="1"/>
  <c r="AL152" i="2" s="1"/>
  <c r="AM152" i="2" s="1"/>
  <c r="AJ168" i="2"/>
  <c r="AK168" i="2" s="1"/>
  <c r="AL168" i="2" s="1"/>
  <c r="AM168" i="2" s="1"/>
  <c r="AJ184" i="2"/>
  <c r="AK184" i="2" s="1"/>
  <c r="AL184" i="2" s="1"/>
  <c r="AM184" i="2" s="1"/>
  <c r="AJ200" i="2"/>
  <c r="AK200" i="2" s="1"/>
  <c r="AL200" i="2" s="1"/>
  <c r="AM200" i="2" s="1"/>
  <c r="AJ194" i="2"/>
  <c r="AK194" i="2" s="1"/>
  <c r="AL194" i="2" s="1"/>
  <c r="AM194" i="2" s="1"/>
  <c r="AJ25" i="2"/>
  <c r="AK25" i="2" s="1"/>
  <c r="AL25" i="2" s="1"/>
  <c r="AM25" i="2" s="1"/>
  <c r="AJ41" i="2"/>
  <c r="AK41" i="2" s="1"/>
  <c r="AL41" i="2" s="1"/>
  <c r="AM41" i="2" s="1"/>
  <c r="AJ57" i="2"/>
  <c r="AK57" i="2" s="1"/>
  <c r="AL57" i="2" s="1"/>
  <c r="AM57" i="2" s="1"/>
  <c r="AJ73" i="2"/>
  <c r="AK73" i="2" s="1"/>
  <c r="AL73" i="2" s="1"/>
  <c r="AM73" i="2" s="1"/>
  <c r="AJ89" i="2"/>
  <c r="AK89" i="2" s="1"/>
  <c r="AL89" i="2" s="1"/>
  <c r="AM89" i="2" s="1"/>
  <c r="AJ105" i="2"/>
  <c r="AK105" i="2" s="1"/>
  <c r="AL105" i="2" s="1"/>
  <c r="AM105" i="2" s="1"/>
  <c r="AJ121" i="2"/>
  <c r="AK121" i="2" s="1"/>
  <c r="AL121" i="2" s="1"/>
  <c r="AM121" i="2" s="1"/>
  <c r="AJ137" i="2"/>
  <c r="AK137" i="2" s="1"/>
  <c r="AL137" i="2" s="1"/>
  <c r="AM137" i="2" s="1"/>
  <c r="AJ153" i="2"/>
  <c r="AK153" i="2" s="1"/>
  <c r="AL153" i="2" s="1"/>
  <c r="AM153" i="2" s="1"/>
  <c r="AJ169" i="2"/>
  <c r="AK169" i="2" s="1"/>
  <c r="AL169" i="2" s="1"/>
  <c r="AM169" i="2" s="1"/>
  <c r="AJ185" i="2"/>
  <c r="AK185" i="2" s="1"/>
  <c r="AL185" i="2" s="1"/>
  <c r="AM185" i="2" s="1"/>
  <c r="AJ201" i="2"/>
  <c r="AK201" i="2" s="1"/>
  <c r="AL201" i="2" s="1"/>
  <c r="AM201" i="2" s="1"/>
  <c r="AJ178" i="2"/>
  <c r="AK178" i="2" s="1"/>
  <c r="AL178" i="2" s="1"/>
  <c r="AM178" i="2" s="1"/>
  <c r="AJ26" i="2"/>
  <c r="AK26" i="2" s="1"/>
  <c r="AL26" i="2" s="1"/>
  <c r="AM26" i="2" s="1"/>
  <c r="AJ42" i="2"/>
  <c r="AK42" i="2" s="1"/>
  <c r="AL42" i="2" s="1"/>
  <c r="AM42" i="2" s="1"/>
  <c r="AJ58" i="2"/>
  <c r="AK58" i="2" s="1"/>
  <c r="AL58" i="2" s="1"/>
  <c r="AM58" i="2" s="1"/>
  <c r="AJ74" i="2"/>
  <c r="AK74" i="2" s="1"/>
  <c r="AL74" i="2" s="1"/>
  <c r="AM74" i="2" s="1"/>
  <c r="AJ90" i="2"/>
  <c r="AK90" i="2" s="1"/>
  <c r="AL90" i="2" s="1"/>
  <c r="AM90" i="2" s="1"/>
  <c r="AJ106" i="2"/>
  <c r="AK106" i="2" s="1"/>
  <c r="AL106" i="2" s="1"/>
  <c r="AM106" i="2" s="1"/>
  <c r="AJ122" i="2"/>
  <c r="AK122" i="2" s="1"/>
  <c r="AL122" i="2" s="1"/>
  <c r="AM122" i="2" s="1"/>
  <c r="AJ138" i="2"/>
  <c r="AK138" i="2" s="1"/>
  <c r="AL138" i="2" s="1"/>
  <c r="AM138" i="2" s="1"/>
  <c r="AJ154" i="2"/>
  <c r="AK154" i="2" s="1"/>
  <c r="AL154" i="2" s="1"/>
  <c r="AM154" i="2" s="1"/>
  <c r="AJ170" i="2"/>
  <c r="AK170" i="2" s="1"/>
  <c r="AL170" i="2" s="1"/>
  <c r="AM170" i="2" s="1"/>
  <c r="AJ186" i="2"/>
  <c r="AK186" i="2" s="1"/>
  <c r="AL186" i="2" s="1"/>
  <c r="AM186" i="2" s="1"/>
  <c r="AJ202" i="2"/>
  <c r="AK202" i="2" s="1"/>
  <c r="AL202" i="2" s="1"/>
  <c r="AM202" i="2" s="1"/>
  <c r="AJ50" i="2"/>
  <c r="AK50" i="2" s="1"/>
  <c r="AL50" i="2" s="1"/>
  <c r="AM50" i="2" s="1"/>
  <c r="AJ27" i="2"/>
  <c r="AK27" i="2" s="1"/>
  <c r="AL27" i="2" s="1"/>
  <c r="AM27" i="2" s="1"/>
  <c r="AJ43" i="2"/>
  <c r="AK43" i="2" s="1"/>
  <c r="AL43" i="2" s="1"/>
  <c r="AM43" i="2" s="1"/>
  <c r="AJ59" i="2"/>
  <c r="AK59" i="2" s="1"/>
  <c r="AL59" i="2" s="1"/>
  <c r="AM59" i="2" s="1"/>
  <c r="AJ75" i="2"/>
  <c r="AK75" i="2" s="1"/>
  <c r="AL75" i="2" s="1"/>
  <c r="AM75" i="2" s="1"/>
  <c r="AJ91" i="2"/>
  <c r="AK91" i="2" s="1"/>
  <c r="AL91" i="2" s="1"/>
  <c r="AM91" i="2" s="1"/>
  <c r="AJ107" i="2"/>
  <c r="AK107" i="2" s="1"/>
  <c r="AL107" i="2" s="1"/>
  <c r="AM107" i="2" s="1"/>
  <c r="AJ123" i="2"/>
  <c r="AK123" i="2" s="1"/>
  <c r="AL123" i="2" s="1"/>
  <c r="AM123" i="2" s="1"/>
  <c r="AJ139" i="2"/>
  <c r="AK139" i="2" s="1"/>
  <c r="AL139" i="2" s="1"/>
  <c r="AM139" i="2" s="1"/>
  <c r="AJ155" i="2"/>
  <c r="AK155" i="2" s="1"/>
  <c r="AL155" i="2" s="1"/>
  <c r="AM155" i="2" s="1"/>
  <c r="AJ171" i="2"/>
  <c r="AK171" i="2" s="1"/>
  <c r="AL171" i="2" s="1"/>
  <c r="AM171" i="2" s="1"/>
  <c r="AJ187" i="2"/>
  <c r="AK187" i="2" s="1"/>
  <c r="AL187" i="2" s="1"/>
  <c r="AM187" i="2" s="1"/>
  <c r="AJ203" i="2"/>
  <c r="AK203" i="2" s="1"/>
  <c r="AL203" i="2" s="1"/>
  <c r="AM203" i="2" s="1"/>
  <c r="AJ18" i="2"/>
  <c r="AK18" i="2" s="1"/>
  <c r="AL18" i="2" s="1"/>
  <c r="AM18" i="2" s="1"/>
  <c r="AJ12" i="2"/>
  <c r="AJ28" i="2"/>
  <c r="AK28" i="2" s="1"/>
  <c r="AL28" i="2" s="1"/>
  <c r="AM28" i="2" s="1"/>
  <c r="AJ44" i="2"/>
  <c r="AK44" i="2" s="1"/>
  <c r="AL44" i="2" s="1"/>
  <c r="AM44" i="2" s="1"/>
  <c r="AJ60" i="2"/>
  <c r="AK60" i="2" s="1"/>
  <c r="AL60" i="2" s="1"/>
  <c r="AM60" i="2" s="1"/>
  <c r="AJ76" i="2"/>
  <c r="AK76" i="2" s="1"/>
  <c r="AL76" i="2" s="1"/>
  <c r="AM76" i="2" s="1"/>
  <c r="AJ92" i="2"/>
  <c r="AK92" i="2" s="1"/>
  <c r="AL92" i="2" s="1"/>
  <c r="AM92" i="2" s="1"/>
  <c r="AJ108" i="2"/>
  <c r="AK108" i="2" s="1"/>
  <c r="AL108" i="2" s="1"/>
  <c r="AM108" i="2" s="1"/>
  <c r="AJ124" i="2"/>
  <c r="AK124" i="2" s="1"/>
  <c r="AL124" i="2" s="1"/>
  <c r="AM124" i="2" s="1"/>
  <c r="AJ140" i="2"/>
  <c r="AK140" i="2" s="1"/>
  <c r="AL140" i="2" s="1"/>
  <c r="AM140" i="2" s="1"/>
  <c r="AJ156" i="2"/>
  <c r="AK156" i="2" s="1"/>
  <c r="AL156" i="2" s="1"/>
  <c r="AM156" i="2" s="1"/>
  <c r="AJ172" i="2"/>
  <c r="AK172" i="2" s="1"/>
  <c r="AL172" i="2" s="1"/>
  <c r="AM172" i="2" s="1"/>
  <c r="AJ188" i="2"/>
  <c r="AK188" i="2" s="1"/>
  <c r="AL188" i="2" s="1"/>
  <c r="AM188" i="2" s="1"/>
  <c r="AJ204" i="2"/>
  <c r="AK204" i="2" s="1"/>
  <c r="AL204" i="2" s="1"/>
  <c r="AM204" i="2" s="1"/>
  <c r="AJ34" i="2"/>
  <c r="AK34" i="2" s="1"/>
  <c r="AL34" i="2" s="1"/>
  <c r="AM34" i="2" s="1"/>
  <c r="AJ13" i="2"/>
  <c r="AK13" i="2" s="1"/>
  <c r="AL13" i="2" s="1"/>
  <c r="AM13" i="2" s="1"/>
  <c r="AJ29" i="2"/>
  <c r="AK29" i="2" s="1"/>
  <c r="AL29" i="2" s="1"/>
  <c r="AM29" i="2" s="1"/>
  <c r="AJ45" i="2"/>
  <c r="AK45" i="2" s="1"/>
  <c r="AL45" i="2" s="1"/>
  <c r="AM45" i="2" s="1"/>
  <c r="AJ61" i="2"/>
  <c r="AK61" i="2" s="1"/>
  <c r="AL61" i="2" s="1"/>
  <c r="AM61" i="2" s="1"/>
  <c r="AJ77" i="2"/>
  <c r="AK77" i="2" s="1"/>
  <c r="AL77" i="2" s="1"/>
  <c r="AM77" i="2" s="1"/>
  <c r="AJ93" i="2"/>
  <c r="AK93" i="2" s="1"/>
  <c r="AL93" i="2" s="1"/>
  <c r="AM93" i="2" s="1"/>
  <c r="AJ109" i="2"/>
  <c r="AK109" i="2" s="1"/>
  <c r="AL109" i="2" s="1"/>
  <c r="AM109" i="2" s="1"/>
  <c r="AJ125" i="2"/>
  <c r="AK125" i="2" s="1"/>
  <c r="AL125" i="2" s="1"/>
  <c r="AM125" i="2" s="1"/>
  <c r="AJ141" i="2"/>
  <c r="AK141" i="2" s="1"/>
  <c r="AL141" i="2" s="1"/>
  <c r="AM141" i="2" s="1"/>
  <c r="AJ157" i="2"/>
  <c r="AK157" i="2" s="1"/>
  <c r="AL157" i="2" s="1"/>
  <c r="AM157" i="2" s="1"/>
  <c r="AJ173" i="2"/>
  <c r="AK173" i="2" s="1"/>
  <c r="AL173" i="2" s="1"/>
  <c r="AM173" i="2" s="1"/>
  <c r="AJ189" i="2"/>
  <c r="AK189" i="2" s="1"/>
  <c r="AL189" i="2" s="1"/>
  <c r="AM189" i="2" s="1"/>
  <c r="AJ205" i="2"/>
  <c r="AK205" i="2" s="1"/>
  <c r="AL205" i="2" s="1"/>
  <c r="AM205" i="2" s="1"/>
  <c r="AJ14" i="2"/>
  <c r="AK14" i="2" s="1"/>
  <c r="AL14" i="2" s="1"/>
  <c r="AM14" i="2" s="1"/>
  <c r="AJ30" i="2"/>
  <c r="AK30" i="2" s="1"/>
  <c r="AL30" i="2" s="1"/>
  <c r="AM30" i="2" s="1"/>
  <c r="AJ46" i="2"/>
  <c r="AK46" i="2" s="1"/>
  <c r="AL46" i="2" s="1"/>
  <c r="AM46" i="2" s="1"/>
  <c r="AJ62" i="2"/>
  <c r="AK62" i="2" s="1"/>
  <c r="AL62" i="2" s="1"/>
  <c r="AM62" i="2" s="1"/>
  <c r="AJ78" i="2"/>
  <c r="AK78" i="2" s="1"/>
  <c r="AL78" i="2" s="1"/>
  <c r="AM78" i="2" s="1"/>
  <c r="AJ94" i="2"/>
  <c r="AK94" i="2" s="1"/>
  <c r="AL94" i="2" s="1"/>
  <c r="AM94" i="2" s="1"/>
  <c r="AJ110" i="2"/>
  <c r="AK110" i="2" s="1"/>
  <c r="AL110" i="2" s="1"/>
  <c r="AM110" i="2" s="1"/>
  <c r="AJ126" i="2"/>
  <c r="AK126" i="2" s="1"/>
  <c r="AL126" i="2" s="1"/>
  <c r="AM126" i="2" s="1"/>
  <c r="AJ142" i="2"/>
  <c r="AK142" i="2" s="1"/>
  <c r="AL142" i="2" s="1"/>
  <c r="AM142" i="2" s="1"/>
  <c r="AJ158" i="2"/>
  <c r="AK158" i="2" s="1"/>
  <c r="AL158" i="2" s="1"/>
  <c r="AM158" i="2" s="1"/>
  <c r="AJ174" i="2"/>
  <c r="AK174" i="2" s="1"/>
  <c r="AL174" i="2" s="1"/>
  <c r="AM174" i="2" s="1"/>
  <c r="AJ190" i="2"/>
  <c r="AK190" i="2" s="1"/>
  <c r="AL190" i="2" s="1"/>
  <c r="AM190" i="2" s="1"/>
  <c r="AJ206" i="2"/>
  <c r="AK206" i="2" s="1"/>
  <c r="AL206" i="2" s="1"/>
  <c r="AM206" i="2" s="1"/>
  <c r="AJ15" i="2"/>
  <c r="AK15" i="2" s="1"/>
  <c r="AL15" i="2" s="1"/>
  <c r="AM15" i="2" s="1"/>
  <c r="AJ31" i="2"/>
  <c r="AK31" i="2" s="1"/>
  <c r="AL31" i="2" s="1"/>
  <c r="AM31" i="2" s="1"/>
  <c r="AJ47" i="2"/>
  <c r="AK47" i="2" s="1"/>
  <c r="AL47" i="2" s="1"/>
  <c r="AM47" i="2" s="1"/>
  <c r="AJ63" i="2"/>
  <c r="AK63" i="2" s="1"/>
  <c r="AL63" i="2" s="1"/>
  <c r="AM63" i="2" s="1"/>
  <c r="AJ79" i="2"/>
  <c r="AK79" i="2" s="1"/>
  <c r="AL79" i="2" s="1"/>
  <c r="AM79" i="2" s="1"/>
  <c r="AJ95" i="2"/>
  <c r="AK95" i="2" s="1"/>
  <c r="AL95" i="2" s="1"/>
  <c r="AM95" i="2" s="1"/>
  <c r="AJ111" i="2"/>
  <c r="AK111" i="2" s="1"/>
  <c r="AL111" i="2" s="1"/>
  <c r="AM111" i="2" s="1"/>
  <c r="AJ127" i="2"/>
  <c r="AK127" i="2" s="1"/>
  <c r="AL127" i="2" s="1"/>
  <c r="AM127" i="2" s="1"/>
  <c r="AJ143" i="2"/>
  <c r="AK143" i="2" s="1"/>
  <c r="AL143" i="2" s="1"/>
  <c r="AM143" i="2" s="1"/>
  <c r="AJ159" i="2"/>
  <c r="AK159" i="2" s="1"/>
  <c r="AL159" i="2" s="1"/>
  <c r="AM159" i="2" s="1"/>
  <c r="AJ175" i="2"/>
  <c r="AK175" i="2" s="1"/>
  <c r="AL175" i="2" s="1"/>
  <c r="AM175" i="2" s="1"/>
  <c r="AJ191" i="2"/>
  <c r="AK191" i="2" s="1"/>
  <c r="AL191" i="2" s="1"/>
  <c r="AM191" i="2" s="1"/>
  <c r="AJ207" i="2"/>
  <c r="AK207" i="2" s="1"/>
  <c r="AL207" i="2" s="1"/>
  <c r="AM207" i="2" s="1"/>
  <c r="AJ146" i="2"/>
  <c r="AK146" i="2" s="1"/>
  <c r="AL146" i="2" s="1"/>
  <c r="AM146" i="2" s="1"/>
  <c r="AJ16" i="2"/>
  <c r="AK16" i="2" s="1"/>
  <c r="AL16" i="2" s="1"/>
  <c r="AM16" i="2" s="1"/>
  <c r="AJ32" i="2"/>
  <c r="AK32" i="2" s="1"/>
  <c r="AL32" i="2" s="1"/>
  <c r="AM32" i="2" s="1"/>
  <c r="AJ48" i="2"/>
  <c r="AK48" i="2" s="1"/>
  <c r="AL48" i="2" s="1"/>
  <c r="AM48" i="2" s="1"/>
  <c r="AJ64" i="2"/>
  <c r="AK64" i="2" s="1"/>
  <c r="AL64" i="2" s="1"/>
  <c r="AM64" i="2" s="1"/>
  <c r="AJ80" i="2"/>
  <c r="AK80" i="2" s="1"/>
  <c r="AL80" i="2" s="1"/>
  <c r="AM80" i="2" s="1"/>
  <c r="AJ96" i="2"/>
  <c r="AK96" i="2" s="1"/>
  <c r="AL96" i="2" s="1"/>
  <c r="AM96" i="2" s="1"/>
  <c r="AJ112" i="2"/>
  <c r="AK112" i="2" s="1"/>
  <c r="AL112" i="2" s="1"/>
  <c r="AM112" i="2" s="1"/>
  <c r="AJ128" i="2"/>
  <c r="AK128" i="2" s="1"/>
  <c r="AL128" i="2" s="1"/>
  <c r="AM128" i="2" s="1"/>
  <c r="AJ144" i="2"/>
  <c r="AK144" i="2" s="1"/>
  <c r="AL144" i="2" s="1"/>
  <c r="AM144" i="2" s="1"/>
  <c r="AJ160" i="2"/>
  <c r="AK160" i="2" s="1"/>
  <c r="AL160" i="2" s="1"/>
  <c r="AM160" i="2" s="1"/>
  <c r="AJ176" i="2"/>
  <c r="AK176" i="2" s="1"/>
  <c r="AL176" i="2" s="1"/>
  <c r="AM176" i="2" s="1"/>
  <c r="AJ192" i="2"/>
  <c r="AK192" i="2" s="1"/>
  <c r="AL192" i="2" s="1"/>
  <c r="AM192" i="2" s="1"/>
  <c r="AJ208" i="2"/>
  <c r="AK208" i="2" s="1"/>
  <c r="AL208" i="2" s="1"/>
  <c r="AM208" i="2" s="1"/>
  <c r="AJ17" i="2"/>
  <c r="AK17" i="2" s="1"/>
  <c r="AL17" i="2" s="1"/>
  <c r="AM17" i="2" s="1"/>
  <c r="AJ33" i="2"/>
  <c r="AK33" i="2" s="1"/>
  <c r="AL33" i="2" s="1"/>
  <c r="AM33" i="2" s="1"/>
  <c r="AJ49" i="2"/>
  <c r="AK49" i="2" s="1"/>
  <c r="AL49" i="2" s="1"/>
  <c r="AM49" i="2" s="1"/>
  <c r="AJ65" i="2"/>
  <c r="AK65" i="2" s="1"/>
  <c r="AL65" i="2" s="1"/>
  <c r="AM65" i="2" s="1"/>
  <c r="AJ81" i="2"/>
  <c r="AK81" i="2" s="1"/>
  <c r="AL81" i="2" s="1"/>
  <c r="AM81" i="2" s="1"/>
  <c r="AJ97" i="2"/>
  <c r="AK97" i="2" s="1"/>
  <c r="AL97" i="2" s="1"/>
  <c r="AM97" i="2" s="1"/>
  <c r="AJ113" i="2"/>
  <c r="AK113" i="2" s="1"/>
  <c r="AL113" i="2" s="1"/>
  <c r="AM113" i="2" s="1"/>
  <c r="AJ129" i="2"/>
  <c r="AK129" i="2" s="1"/>
  <c r="AL129" i="2" s="1"/>
  <c r="AM129" i="2" s="1"/>
  <c r="AJ145" i="2"/>
  <c r="AK145" i="2" s="1"/>
  <c r="AL145" i="2" s="1"/>
  <c r="AM145" i="2" s="1"/>
  <c r="AJ161" i="2"/>
  <c r="AK161" i="2" s="1"/>
  <c r="AL161" i="2" s="1"/>
  <c r="AM161" i="2" s="1"/>
  <c r="AJ177" i="2"/>
  <c r="AK177" i="2" s="1"/>
  <c r="AL177" i="2" s="1"/>
  <c r="AM177" i="2" s="1"/>
  <c r="AJ193" i="2"/>
  <c r="AK193" i="2" s="1"/>
  <c r="AL193" i="2" s="1"/>
  <c r="AM193" i="2" s="1"/>
  <c r="AJ209" i="2"/>
  <c r="AK209" i="2" s="1"/>
  <c r="AL209" i="2" s="1"/>
  <c r="AM209" i="2" s="1"/>
  <c r="B210" i="5"/>
  <c r="B12" i="5"/>
  <c r="B16" i="5"/>
  <c r="B13" i="5"/>
  <c r="B15" i="5"/>
  <c r="B17" i="5"/>
  <c r="B19" i="5"/>
  <c r="B21" i="5"/>
  <c r="B23" i="5"/>
  <c r="B25" i="5"/>
  <c r="B27" i="5"/>
  <c r="B29" i="5"/>
  <c r="B31" i="5"/>
  <c r="B33" i="5"/>
  <c r="B35" i="5"/>
  <c r="B37" i="5"/>
  <c r="B39" i="5"/>
  <c r="B41" i="5"/>
  <c r="B43" i="5"/>
  <c r="B45" i="5"/>
  <c r="B47" i="5"/>
  <c r="B49" i="5"/>
  <c r="B51" i="5"/>
  <c r="B53" i="5"/>
  <c r="B55" i="5"/>
  <c r="B57" i="5"/>
  <c r="B59" i="5"/>
  <c r="B61" i="5"/>
  <c r="B63" i="5"/>
  <c r="B65" i="5"/>
  <c r="B67" i="5"/>
  <c r="B69" i="5"/>
  <c r="B71" i="5"/>
  <c r="B73" i="5"/>
  <c r="B75" i="5"/>
  <c r="B77" i="5"/>
  <c r="B79" i="5"/>
  <c r="B81" i="5"/>
  <c r="B83" i="5"/>
  <c r="B85" i="5"/>
  <c r="B87" i="5"/>
  <c r="B89" i="5"/>
  <c r="B91" i="5"/>
  <c r="B93" i="5"/>
  <c r="B95" i="5"/>
  <c r="B97" i="5"/>
  <c r="B99" i="5"/>
  <c r="B101" i="5"/>
  <c r="B103" i="5"/>
  <c r="B105" i="5"/>
  <c r="B107" i="5"/>
  <c r="B109" i="5"/>
  <c r="B111" i="5"/>
  <c r="B113" i="5"/>
  <c r="B115" i="5"/>
  <c r="B117" i="5"/>
  <c r="B119" i="5"/>
  <c r="B121" i="5"/>
  <c r="B123" i="5"/>
  <c r="B125" i="5"/>
  <c r="B127" i="5"/>
  <c r="B129" i="5"/>
  <c r="B131" i="5"/>
  <c r="B133" i="5"/>
  <c r="B135" i="5"/>
  <c r="B137" i="5"/>
  <c r="B139" i="5"/>
  <c r="B141" i="5"/>
  <c r="B143" i="5"/>
  <c r="B145" i="5"/>
  <c r="B147" i="5"/>
  <c r="B149" i="5"/>
  <c r="B151" i="5"/>
  <c r="B153" i="5"/>
  <c r="B155" i="5"/>
  <c r="B157" i="5"/>
  <c r="B159" i="5"/>
  <c r="B161" i="5"/>
  <c r="B163" i="5"/>
  <c r="B165" i="5"/>
  <c r="B167" i="5"/>
  <c r="B169" i="5"/>
  <c r="B171" i="5"/>
  <c r="B173" i="5"/>
  <c r="B175" i="5"/>
  <c r="B177" i="5"/>
  <c r="B179" i="5"/>
  <c r="B181" i="5"/>
  <c r="B183" i="5"/>
  <c r="B185" i="5"/>
  <c r="B187" i="5"/>
  <c r="B189" i="5"/>
  <c r="B191" i="5"/>
  <c r="B193" i="5"/>
  <c r="B195" i="5"/>
  <c r="B197" i="5"/>
  <c r="B199" i="5"/>
  <c r="B201" i="5"/>
  <c r="B203" i="5"/>
  <c r="B205" i="5"/>
  <c r="B207" i="5"/>
  <c r="B209" i="5"/>
  <c r="B14" i="5"/>
  <c r="B18" i="5"/>
  <c r="B20" i="5"/>
  <c r="B22" i="5"/>
  <c r="B24" i="5"/>
  <c r="B26" i="5"/>
  <c r="B28" i="5"/>
  <c r="B30" i="5"/>
  <c r="B32" i="5"/>
  <c r="B34" i="5"/>
  <c r="B36" i="5"/>
  <c r="B38" i="5"/>
  <c r="B40" i="5"/>
  <c r="B42" i="5"/>
  <c r="B44" i="5"/>
  <c r="B46" i="5"/>
  <c r="B48" i="5"/>
  <c r="B50" i="5"/>
  <c r="B52" i="5"/>
  <c r="B54" i="5"/>
  <c r="B56" i="5"/>
  <c r="B58" i="5"/>
  <c r="B60" i="5"/>
  <c r="B62" i="5"/>
  <c r="B64" i="5"/>
  <c r="B66" i="5"/>
  <c r="B68" i="5"/>
  <c r="B70" i="5"/>
  <c r="B72" i="5"/>
  <c r="B74" i="5"/>
  <c r="B76" i="5"/>
  <c r="B78" i="5"/>
  <c r="B80" i="5"/>
  <c r="B82" i="5"/>
  <c r="B84" i="5"/>
  <c r="B86" i="5"/>
  <c r="B88" i="5"/>
  <c r="B90" i="5"/>
  <c r="B92" i="5"/>
  <c r="B94" i="5"/>
  <c r="B96" i="5"/>
  <c r="B98" i="5"/>
  <c r="B100" i="5"/>
  <c r="B102" i="5"/>
  <c r="B104" i="5"/>
  <c r="B106" i="5"/>
  <c r="B108" i="5"/>
  <c r="B110" i="5"/>
  <c r="B112" i="5"/>
  <c r="B114" i="5"/>
  <c r="B116" i="5"/>
  <c r="B118" i="5"/>
  <c r="B120" i="5"/>
  <c r="B122" i="5"/>
  <c r="B124" i="5"/>
  <c r="B126" i="5"/>
  <c r="B128" i="5"/>
  <c r="B130" i="5"/>
  <c r="B132" i="5"/>
  <c r="B134" i="5"/>
  <c r="B136" i="5"/>
  <c r="B138" i="5"/>
  <c r="B140" i="5"/>
  <c r="B142" i="5"/>
  <c r="B144" i="5"/>
  <c r="B146" i="5"/>
  <c r="B148" i="5"/>
  <c r="B150" i="5"/>
  <c r="B152" i="5"/>
  <c r="B154" i="5"/>
  <c r="B156" i="5"/>
  <c r="B158" i="5"/>
  <c r="B160" i="5"/>
  <c r="B162" i="5"/>
  <c r="B164" i="5"/>
  <c r="B166" i="5"/>
  <c r="B168" i="5"/>
  <c r="B170" i="5"/>
  <c r="B172" i="5"/>
  <c r="B174" i="5"/>
  <c r="B176" i="5"/>
  <c r="B178" i="5"/>
  <c r="B180" i="5"/>
  <c r="B182" i="5"/>
  <c r="B184" i="5"/>
  <c r="B186" i="5"/>
  <c r="B188" i="5"/>
  <c r="B190" i="5"/>
  <c r="B192" i="5"/>
  <c r="B194" i="5"/>
  <c r="B196" i="5"/>
  <c r="B198" i="5"/>
  <c r="B200" i="5"/>
  <c r="B202" i="5"/>
  <c r="B204" i="5"/>
  <c r="B206" i="5"/>
  <c r="B208" i="5"/>
  <c r="AB210" i="2"/>
  <c r="AG210" i="2" s="1"/>
  <c r="AD11" i="2"/>
  <c r="AB13" i="2"/>
  <c r="AB15" i="2"/>
  <c r="Q15" i="2" s="1"/>
  <c r="AB17" i="2"/>
  <c r="Q17" i="2" s="1"/>
  <c r="AB19" i="2"/>
  <c r="AH19" i="2" s="1"/>
  <c r="AB21" i="2"/>
  <c r="AB23" i="2"/>
  <c r="AN23" i="2" s="1"/>
  <c r="AB25" i="2"/>
  <c r="AN25" i="2" s="1"/>
  <c r="AB27" i="2"/>
  <c r="AB29" i="2"/>
  <c r="AB31" i="2"/>
  <c r="AN31" i="2" s="1"/>
  <c r="AB33" i="2"/>
  <c r="AB35" i="2"/>
  <c r="AH35" i="2" s="1"/>
  <c r="AB37" i="2"/>
  <c r="AB39" i="2"/>
  <c r="AB41" i="2"/>
  <c r="AN41" i="2" s="1"/>
  <c r="AB43" i="2"/>
  <c r="AH43" i="2" s="1"/>
  <c r="AB45" i="2"/>
  <c r="AB47" i="2"/>
  <c r="AH47" i="2" s="1"/>
  <c r="AB49" i="2"/>
  <c r="AB51" i="2"/>
  <c r="AN51" i="2" s="1"/>
  <c r="AB53" i="2"/>
  <c r="AB55" i="2"/>
  <c r="AH55" i="2" s="1"/>
  <c r="AB57" i="2"/>
  <c r="AN57" i="2" s="1"/>
  <c r="AB59" i="2"/>
  <c r="AH59" i="2" s="1"/>
  <c r="AB61" i="2"/>
  <c r="AH61" i="2" s="1"/>
  <c r="AB63" i="2"/>
  <c r="AH63" i="2" s="1"/>
  <c r="AB65" i="2"/>
  <c r="AB67" i="2"/>
  <c r="AH67" i="2" s="1"/>
  <c r="AB69" i="2"/>
  <c r="AB71" i="2"/>
  <c r="AN71" i="2" s="1"/>
  <c r="AB73" i="2"/>
  <c r="AN73" i="2" s="1"/>
  <c r="AB75" i="2"/>
  <c r="AH75" i="2" s="1"/>
  <c r="AB77" i="2"/>
  <c r="AB79" i="2"/>
  <c r="AB81" i="2"/>
  <c r="AB83" i="2"/>
  <c r="AH83" i="2" s="1"/>
  <c r="AB85" i="2"/>
  <c r="AN85" i="2" s="1"/>
  <c r="AB87" i="2"/>
  <c r="AN87" i="2" s="1"/>
  <c r="AB89" i="2"/>
  <c r="AB91" i="2"/>
  <c r="AB93" i="2"/>
  <c r="AB95" i="2"/>
  <c r="AH95" i="2" s="1"/>
  <c r="AB97" i="2"/>
  <c r="AB99" i="2"/>
  <c r="AB101" i="2"/>
  <c r="AN101" i="2" s="1"/>
  <c r="AB103" i="2"/>
  <c r="AB105" i="2"/>
  <c r="AN105" i="2" s="1"/>
  <c r="AB107" i="2"/>
  <c r="AB109" i="2"/>
  <c r="AB111" i="2"/>
  <c r="AB113" i="2"/>
  <c r="AN113" i="2" s="1"/>
  <c r="AB115" i="2"/>
  <c r="AH115" i="2" s="1"/>
  <c r="AB117" i="2"/>
  <c r="AN117" i="2" s="1"/>
  <c r="AB119" i="2"/>
  <c r="AB121" i="2"/>
  <c r="AN121" i="2" s="1"/>
  <c r="AB123" i="2"/>
  <c r="AH123" i="2" s="1"/>
  <c r="AB125" i="2"/>
  <c r="AB127" i="2"/>
  <c r="AH127" i="2" s="1"/>
  <c r="AB129" i="2"/>
  <c r="AB131" i="2"/>
  <c r="AN131" i="2" s="1"/>
  <c r="AB133" i="2"/>
  <c r="AN133" i="2" s="1"/>
  <c r="AB135" i="2"/>
  <c r="AN135" i="2" s="1"/>
  <c r="AB137" i="2"/>
  <c r="AB139" i="2"/>
  <c r="AH139" i="2" s="1"/>
  <c r="AB141" i="2"/>
  <c r="AB143" i="2"/>
  <c r="AH143" i="2" s="1"/>
  <c r="AB145" i="2"/>
  <c r="AN145" i="2" s="1"/>
  <c r="AB147" i="2"/>
  <c r="AH147" i="2" s="1"/>
  <c r="AB149" i="2"/>
  <c r="AN149" i="2" s="1"/>
  <c r="AB151" i="2"/>
  <c r="AB153" i="2"/>
  <c r="AN153" i="2" s="1"/>
  <c r="AB155" i="2"/>
  <c r="AH155" i="2" s="1"/>
  <c r="AB157" i="2"/>
  <c r="AB159" i="2"/>
  <c r="AH159" i="2" s="1"/>
  <c r="AB161" i="2"/>
  <c r="AB163" i="2"/>
  <c r="AH163" i="2" s="1"/>
  <c r="AB165" i="2"/>
  <c r="AN165" i="2" s="1"/>
  <c r="AB167" i="2"/>
  <c r="AB169" i="2"/>
  <c r="AB171" i="2"/>
  <c r="AH171" i="2" s="1"/>
  <c r="AB173" i="2"/>
  <c r="AB175" i="2"/>
  <c r="AB177" i="2"/>
  <c r="AB179" i="2"/>
  <c r="AB181" i="2"/>
  <c r="AB183" i="2"/>
  <c r="AN183" i="2" s="1"/>
  <c r="AB185" i="2"/>
  <c r="AN185" i="2" s="1"/>
  <c r="AB187" i="2"/>
  <c r="AH187" i="2" s="1"/>
  <c r="AB189" i="2"/>
  <c r="AN189" i="2" s="1"/>
  <c r="AB191" i="2"/>
  <c r="AB193" i="2"/>
  <c r="AB195" i="2"/>
  <c r="AB197" i="2"/>
  <c r="AB199" i="2"/>
  <c r="AN199" i="2" s="1"/>
  <c r="AB201" i="2"/>
  <c r="AB203" i="2"/>
  <c r="AB205" i="2"/>
  <c r="AB207" i="2"/>
  <c r="AB209" i="2"/>
  <c r="AA11" i="2"/>
  <c r="AB12" i="2"/>
  <c r="AB14" i="2"/>
  <c r="AN14" i="2" s="1"/>
  <c r="AB16" i="2"/>
  <c r="AH16" i="2" s="1"/>
  <c r="AB18" i="2"/>
  <c r="Q18" i="2" s="1"/>
  <c r="AB20" i="2"/>
  <c r="Q20" i="2" s="1"/>
  <c r="AB22" i="2"/>
  <c r="AN22" i="2" s="1"/>
  <c r="AB24" i="2"/>
  <c r="AH24" i="2" s="1"/>
  <c r="AB26" i="2"/>
  <c r="AB28" i="2"/>
  <c r="AN28" i="2" s="1"/>
  <c r="AB30" i="2"/>
  <c r="AN30" i="2" s="1"/>
  <c r="AB32" i="2"/>
  <c r="AH32" i="2" s="1"/>
  <c r="AB34" i="2"/>
  <c r="AN34" i="2" s="1"/>
  <c r="AB36" i="2"/>
  <c r="AN36" i="2" s="1"/>
  <c r="AB38" i="2"/>
  <c r="AB40" i="2"/>
  <c r="AH40" i="2" s="1"/>
  <c r="AB42" i="2"/>
  <c r="AB44" i="2"/>
  <c r="AB46" i="2"/>
  <c r="AN46" i="2" s="1"/>
  <c r="AB48" i="2"/>
  <c r="AH48" i="2" s="1"/>
  <c r="AB50" i="2"/>
  <c r="AB52" i="2"/>
  <c r="AN52" i="2" s="1"/>
  <c r="AB54" i="2"/>
  <c r="AB56" i="2"/>
  <c r="AH56" i="2" s="1"/>
  <c r="AB58" i="2"/>
  <c r="AB60" i="2"/>
  <c r="AN60" i="2" s="1"/>
  <c r="AB62" i="2"/>
  <c r="AN62" i="2" s="1"/>
  <c r="AB64" i="2"/>
  <c r="AH64" i="2" s="1"/>
  <c r="AB66" i="2"/>
  <c r="AN66" i="2" s="1"/>
  <c r="AB68" i="2"/>
  <c r="AN68" i="2" s="1"/>
  <c r="AB70" i="2"/>
  <c r="AB72" i="2"/>
  <c r="AH72" i="2" s="1"/>
  <c r="AB74" i="2"/>
  <c r="AN74" i="2" s="1"/>
  <c r="AB76" i="2"/>
  <c r="AB78" i="2"/>
  <c r="AN78" i="2" s="1"/>
  <c r="AB80" i="2"/>
  <c r="AH80" i="2" s="1"/>
  <c r="AB82" i="2"/>
  <c r="AB84" i="2"/>
  <c r="AN84" i="2" s="1"/>
  <c r="AB86" i="2"/>
  <c r="AB88" i="2"/>
  <c r="AH88" i="2" s="1"/>
  <c r="AB90" i="2"/>
  <c r="AN90" i="2" s="1"/>
  <c r="AB92" i="2"/>
  <c r="AN92" i="2" s="1"/>
  <c r="AB94" i="2"/>
  <c r="AB96" i="2"/>
  <c r="AH96" i="2" s="1"/>
  <c r="AB98" i="2"/>
  <c r="AB100" i="2"/>
  <c r="AN100" i="2" s="1"/>
  <c r="AB102" i="2"/>
  <c r="AB104" i="2"/>
  <c r="AH104" i="2" s="1"/>
  <c r="AB106" i="2"/>
  <c r="AN106" i="2" s="1"/>
  <c r="AB108" i="2"/>
  <c r="AB110" i="2"/>
  <c r="AN110" i="2" s="1"/>
  <c r="AB112" i="2"/>
  <c r="AH112" i="2" s="1"/>
  <c r="AB114" i="2"/>
  <c r="AN114" i="2" s="1"/>
  <c r="AB116" i="2"/>
  <c r="AN116" i="2" s="1"/>
  <c r="AB118" i="2"/>
  <c r="AB120" i="2"/>
  <c r="AH120" i="2" s="1"/>
  <c r="AB122" i="2"/>
  <c r="AN122" i="2" s="1"/>
  <c r="AB124" i="2"/>
  <c r="AB126" i="2"/>
  <c r="AN126" i="2" s="1"/>
  <c r="AB128" i="2"/>
  <c r="AH128" i="2" s="1"/>
  <c r="AB130" i="2"/>
  <c r="AN130" i="2" s="1"/>
  <c r="AB132" i="2"/>
  <c r="AB134" i="2"/>
  <c r="AN134" i="2" s="1"/>
  <c r="AB136" i="2"/>
  <c r="AH136" i="2" s="1"/>
  <c r="AB138" i="2"/>
  <c r="AB140" i="2"/>
  <c r="AB142" i="2"/>
  <c r="AB144" i="2"/>
  <c r="AH144" i="2" s="1"/>
  <c r="AB146" i="2"/>
  <c r="AB148" i="2"/>
  <c r="AB150" i="2"/>
  <c r="AN150" i="2" s="1"/>
  <c r="AB152" i="2"/>
  <c r="AH152" i="2" s="1"/>
  <c r="AB154" i="2"/>
  <c r="AN154" i="2" s="1"/>
  <c r="AB156" i="2"/>
  <c r="AN156" i="2" s="1"/>
  <c r="AB158" i="2"/>
  <c r="AN158" i="2" s="1"/>
  <c r="AB160" i="2"/>
  <c r="AH160" i="2" s="1"/>
  <c r="AB162" i="2"/>
  <c r="AN162" i="2" s="1"/>
  <c r="AB164" i="2"/>
  <c r="AN164" i="2" s="1"/>
  <c r="AB166" i="2"/>
  <c r="AN166" i="2" s="1"/>
  <c r="AB168" i="2"/>
  <c r="AH168" i="2" s="1"/>
  <c r="AB170" i="2"/>
  <c r="AB172" i="2"/>
  <c r="AN172" i="2" s="1"/>
  <c r="AB174" i="2"/>
  <c r="AB176" i="2"/>
  <c r="AH176" i="2" s="1"/>
  <c r="AB178" i="2"/>
  <c r="AB180" i="2"/>
  <c r="AN180" i="2" s="1"/>
  <c r="AB182" i="2"/>
  <c r="AN182" i="2" s="1"/>
  <c r="AB184" i="2"/>
  <c r="AH184" i="2" s="1"/>
  <c r="AB186" i="2"/>
  <c r="AB188" i="2"/>
  <c r="AN188" i="2" s="1"/>
  <c r="AB190" i="2"/>
  <c r="AN190" i="2" s="1"/>
  <c r="AB192" i="2"/>
  <c r="AH192" i="2" s="1"/>
  <c r="AB194" i="2"/>
  <c r="AB196" i="2"/>
  <c r="AN196" i="2" s="1"/>
  <c r="AB198" i="2"/>
  <c r="AN198" i="2" s="1"/>
  <c r="AB200" i="2"/>
  <c r="AB202" i="2"/>
  <c r="AN202" i="2" s="1"/>
  <c r="AB204" i="2"/>
  <c r="AH204" i="2" s="1"/>
  <c r="AB206" i="2"/>
  <c r="AB208" i="2"/>
  <c r="AH140" i="2"/>
  <c r="AH29" i="2"/>
  <c r="AH31" i="2"/>
  <c r="AH51" i="2"/>
  <c r="AH119" i="2"/>
  <c r="AI210" i="2"/>
  <c r="AH210" i="2"/>
  <c r="AN103" i="2" l="1"/>
  <c r="AN54" i="2"/>
  <c r="AN82" i="2"/>
  <c r="AN179" i="2"/>
  <c r="AN89" i="2"/>
  <c r="AN138" i="2"/>
  <c r="AN205" i="2"/>
  <c r="AN13" i="2"/>
  <c r="AN50" i="2"/>
  <c r="Q19" i="2"/>
  <c r="AN119" i="2"/>
  <c r="AN21" i="2"/>
  <c r="AN178" i="2"/>
  <c r="AN195" i="2"/>
  <c r="Q16" i="2"/>
  <c r="AN169" i="2"/>
  <c r="AN37" i="2"/>
  <c r="AN86" i="2"/>
  <c r="AN26" i="2"/>
  <c r="Q14" i="2"/>
  <c r="AN98" i="2"/>
  <c r="AN201" i="2"/>
  <c r="Q13" i="2"/>
  <c r="AN93" i="2"/>
  <c r="AN70" i="2"/>
  <c r="AN38" i="2"/>
  <c r="AN125" i="2"/>
  <c r="AN27" i="2"/>
  <c r="AN157" i="2"/>
  <c r="AN76" i="2"/>
  <c r="AN208" i="2"/>
  <c r="AN142" i="2"/>
  <c r="AN108" i="2"/>
  <c r="AN44" i="2"/>
  <c r="AN175" i="2"/>
  <c r="AN79" i="2"/>
  <c r="AN77" i="2"/>
  <c r="AN146" i="2"/>
  <c r="AK12" i="2"/>
  <c r="AL12" i="2" s="1"/>
  <c r="AM12" i="2" s="1"/>
  <c r="AN12" i="2" s="1"/>
  <c r="J12" i="5" s="1"/>
  <c r="AN206" i="2"/>
  <c r="AN174" i="2"/>
  <c r="AN151" i="2"/>
  <c r="AN177" i="2"/>
  <c r="AN49" i="2"/>
  <c r="AN17" i="2"/>
  <c r="AN207" i="2"/>
  <c r="AN141" i="2"/>
  <c r="AN109" i="2"/>
  <c r="AN111" i="2"/>
  <c r="AN29" i="2"/>
  <c r="AN140" i="2"/>
  <c r="AN173" i="2"/>
  <c r="AN45" i="2"/>
  <c r="AN137" i="2"/>
  <c r="AN167" i="2"/>
  <c r="AN39" i="2"/>
  <c r="AN197" i="2"/>
  <c r="AN69" i="2"/>
  <c r="AN94" i="2"/>
  <c r="AN148" i="2"/>
  <c r="AN20" i="2"/>
  <c r="AN18" i="2"/>
  <c r="AN91" i="2"/>
  <c r="AN181" i="2"/>
  <c r="AN53" i="2"/>
  <c r="AN170" i="2"/>
  <c r="AN42" i="2"/>
  <c r="AN81" i="2"/>
  <c r="AN102" i="2"/>
  <c r="AN124" i="2"/>
  <c r="AN209" i="2"/>
  <c r="AN132" i="2"/>
  <c r="AN200" i="2"/>
  <c r="AN194" i="2"/>
  <c r="AN203" i="2"/>
  <c r="AN107" i="2"/>
  <c r="AN186" i="2"/>
  <c r="AN58" i="2"/>
  <c r="AN99" i="2"/>
  <c r="AN15" i="2"/>
  <c r="AN161" i="2"/>
  <c r="AN97" i="2"/>
  <c r="AN33" i="2"/>
  <c r="AN193" i="2"/>
  <c r="AN129" i="2"/>
  <c r="AN65" i="2"/>
  <c r="AN118" i="2"/>
  <c r="AN191" i="2"/>
  <c r="AB11" i="2"/>
  <c r="AN11" i="2" s="1"/>
  <c r="AH101" i="2"/>
  <c r="AN88" i="2"/>
  <c r="AN72" i="2"/>
  <c r="AN55" i="2"/>
  <c r="AN96" i="2"/>
  <c r="AH191" i="2"/>
  <c r="AH189" i="2"/>
  <c r="AH183" i="2"/>
  <c r="AN80" i="2"/>
  <c r="AN115" i="2"/>
  <c r="AH179" i="2"/>
  <c r="AN47" i="2"/>
  <c r="AH125" i="2"/>
  <c r="AN64" i="2"/>
  <c r="AN147" i="2"/>
  <c r="AN187" i="2"/>
  <c r="AN56" i="2"/>
  <c r="AN48" i="2"/>
  <c r="AN83" i="2"/>
  <c r="AN204" i="2"/>
  <c r="AN171" i="2"/>
  <c r="AN40" i="2"/>
  <c r="AN67" i="2"/>
  <c r="AN32" i="2"/>
  <c r="AN155" i="2"/>
  <c r="AN24" i="2"/>
  <c r="AN16" i="2"/>
  <c r="J16" i="5" s="1"/>
  <c r="AN139" i="2"/>
  <c r="AN35" i="2"/>
  <c r="AN123" i="2"/>
  <c r="AH151" i="2"/>
  <c r="AN163" i="2"/>
  <c r="AH131" i="2"/>
  <c r="AN159" i="2"/>
  <c r="AN75" i="2"/>
  <c r="AN192" i="2"/>
  <c r="AN143" i="2"/>
  <c r="AN59" i="2"/>
  <c r="AN184" i="2"/>
  <c r="AN176" i="2"/>
  <c r="AN127" i="2"/>
  <c r="AN43" i="2"/>
  <c r="AN168" i="2"/>
  <c r="AN160" i="2"/>
  <c r="AN152" i="2"/>
  <c r="AN144" i="2"/>
  <c r="AN95" i="2"/>
  <c r="AN61" i="2"/>
  <c r="AN136" i="2"/>
  <c r="AN210" i="2"/>
  <c r="AH99" i="2"/>
  <c r="AN128" i="2"/>
  <c r="AN120" i="2"/>
  <c r="AN19" i="2"/>
  <c r="AN112" i="2"/>
  <c r="AN63" i="2"/>
  <c r="AN104" i="2"/>
  <c r="AH199" i="2"/>
  <c r="AH195" i="2"/>
  <c r="AH39" i="2"/>
  <c r="AH207" i="2"/>
  <c r="AH27" i="2"/>
  <c r="AH111" i="2"/>
  <c r="AH175" i="2"/>
  <c r="AH15" i="2"/>
  <c r="AH103" i="2"/>
  <c r="AH167" i="2"/>
  <c r="AH91" i="2"/>
  <c r="AH79" i="2"/>
  <c r="AH71" i="2"/>
  <c r="AH135" i="2"/>
  <c r="AH208" i="2"/>
  <c r="AH188" i="2"/>
  <c r="AH172" i="2"/>
  <c r="AH165" i="2"/>
  <c r="AH92" i="2"/>
  <c r="AH87" i="2"/>
  <c r="AH149" i="2"/>
  <c r="AH23" i="2"/>
  <c r="AH85" i="2"/>
  <c r="AH77" i="2"/>
  <c r="AH156" i="2"/>
  <c r="AH173" i="2"/>
  <c r="AH117" i="2"/>
  <c r="AH69" i="2"/>
  <c r="AH21" i="2"/>
  <c r="AH108" i="2"/>
  <c r="AH205" i="2"/>
  <c r="AH157" i="2"/>
  <c r="AH76" i="2"/>
  <c r="AH109" i="2"/>
  <c r="AH13" i="2"/>
  <c r="AH44" i="2"/>
  <c r="AH197" i="2"/>
  <c r="AH28" i="2"/>
  <c r="AH53" i="2"/>
  <c r="AH141" i="2"/>
  <c r="AH93" i="2"/>
  <c r="AH45" i="2"/>
  <c r="AH181" i="2"/>
  <c r="AH133" i="2"/>
  <c r="AH37" i="2"/>
  <c r="AO210" i="2"/>
  <c r="AH203" i="2"/>
  <c r="AH124" i="2"/>
  <c r="AH107" i="2"/>
  <c r="AH60" i="2"/>
  <c r="AH180" i="2"/>
  <c r="AH148" i="2"/>
  <c r="AH116" i="2"/>
  <c r="AH84" i="2"/>
  <c r="AH52" i="2"/>
  <c r="AH20" i="2"/>
  <c r="AH73" i="2"/>
  <c r="AH209" i="2"/>
  <c r="AH201" i="2"/>
  <c r="AH193" i="2"/>
  <c r="AH185" i="2"/>
  <c r="AH177" i="2"/>
  <c r="AH169" i="2"/>
  <c r="AH161" i="2"/>
  <c r="AH153" i="2"/>
  <c r="AH145" i="2"/>
  <c r="AH137" i="2"/>
  <c r="AH129" i="2"/>
  <c r="AH121" i="2"/>
  <c r="AH113" i="2"/>
  <c r="AH105" i="2"/>
  <c r="AH97" i="2"/>
  <c r="AH89" i="2"/>
  <c r="AH81" i="2"/>
  <c r="AH65" i="2"/>
  <c r="AH57" i="2"/>
  <c r="AH49" i="2"/>
  <c r="AH41" i="2"/>
  <c r="AH33" i="2"/>
  <c r="AH25" i="2"/>
  <c r="AH17" i="2"/>
  <c r="AH196" i="2"/>
  <c r="AH164" i="2"/>
  <c r="AH132" i="2"/>
  <c r="AH100" i="2"/>
  <c r="AH68" i="2"/>
  <c r="AH36" i="2"/>
  <c r="B11" i="5"/>
  <c r="K206" i="5"/>
  <c r="I206" i="5"/>
  <c r="G206" i="5"/>
  <c r="L206" i="5"/>
  <c r="J206" i="5"/>
  <c r="H206" i="5"/>
  <c r="K202" i="5"/>
  <c r="I202" i="5"/>
  <c r="G202" i="5"/>
  <c r="L202" i="5"/>
  <c r="J202" i="5"/>
  <c r="H202" i="5"/>
  <c r="K198" i="5"/>
  <c r="I198" i="5"/>
  <c r="G198" i="5"/>
  <c r="L198" i="5"/>
  <c r="J198" i="5"/>
  <c r="H198" i="5"/>
  <c r="K194" i="5"/>
  <c r="I194" i="5"/>
  <c r="G194" i="5"/>
  <c r="L194" i="5"/>
  <c r="J194" i="5"/>
  <c r="H194" i="5"/>
  <c r="K190" i="5"/>
  <c r="I190" i="5"/>
  <c r="G190" i="5"/>
  <c r="L190" i="5"/>
  <c r="J190" i="5"/>
  <c r="H190" i="5"/>
  <c r="K186" i="5"/>
  <c r="I186" i="5"/>
  <c r="G186" i="5"/>
  <c r="L186" i="5"/>
  <c r="J186" i="5"/>
  <c r="H186" i="5"/>
  <c r="K182" i="5"/>
  <c r="I182" i="5"/>
  <c r="G182" i="5"/>
  <c r="L182" i="5"/>
  <c r="J182" i="5"/>
  <c r="H182" i="5"/>
  <c r="K178" i="5"/>
  <c r="I178" i="5"/>
  <c r="G178" i="5"/>
  <c r="L178" i="5"/>
  <c r="J178" i="5"/>
  <c r="H178" i="5"/>
  <c r="K174" i="5"/>
  <c r="I174" i="5"/>
  <c r="G174" i="5"/>
  <c r="L174" i="5"/>
  <c r="J174" i="5"/>
  <c r="H174" i="5"/>
  <c r="K170" i="5"/>
  <c r="I170" i="5"/>
  <c r="G170" i="5"/>
  <c r="L170" i="5"/>
  <c r="J170" i="5"/>
  <c r="H170" i="5"/>
  <c r="K166" i="5"/>
  <c r="I166" i="5"/>
  <c r="G166" i="5"/>
  <c r="L166" i="5"/>
  <c r="J166" i="5"/>
  <c r="H166" i="5"/>
  <c r="K162" i="5"/>
  <c r="I162" i="5"/>
  <c r="G162" i="5"/>
  <c r="L162" i="5"/>
  <c r="J162" i="5"/>
  <c r="H162" i="5"/>
  <c r="K158" i="5"/>
  <c r="L158" i="5"/>
  <c r="I158" i="5"/>
  <c r="G158" i="5"/>
  <c r="J158" i="5"/>
  <c r="H158" i="5"/>
  <c r="K154" i="5"/>
  <c r="I154" i="5"/>
  <c r="G154" i="5"/>
  <c r="L154" i="5"/>
  <c r="J154" i="5"/>
  <c r="H154" i="5"/>
  <c r="K150" i="5"/>
  <c r="I150" i="5"/>
  <c r="G150" i="5"/>
  <c r="L150" i="5"/>
  <c r="J150" i="5"/>
  <c r="H150" i="5"/>
  <c r="K146" i="5"/>
  <c r="I146" i="5"/>
  <c r="G146" i="5"/>
  <c r="L146" i="5"/>
  <c r="J146" i="5"/>
  <c r="H146" i="5"/>
  <c r="K142" i="5"/>
  <c r="I142" i="5"/>
  <c r="G142" i="5"/>
  <c r="L142" i="5"/>
  <c r="J142" i="5"/>
  <c r="H142" i="5"/>
  <c r="K138" i="5"/>
  <c r="I138" i="5"/>
  <c r="G138" i="5"/>
  <c r="L138" i="5"/>
  <c r="J138" i="5"/>
  <c r="H138" i="5"/>
  <c r="K134" i="5"/>
  <c r="I134" i="5"/>
  <c r="G134" i="5"/>
  <c r="L134" i="5"/>
  <c r="J134" i="5"/>
  <c r="H134" i="5"/>
  <c r="K130" i="5"/>
  <c r="I130" i="5"/>
  <c r="G130" i="5"/>
  <c r="L130" i="5"/>
  <c r="J130" i="5"/>
  <c r="H130" i="5"/>
  <c r="K126" i="5"/>
  <c r="I126" i="5"/>
  <c r="G126" i="5"/>
  <c r="L126" i="5"/>
  <c r="J126" i="5"/>
  <c r="H126" i="5"/>
  <c r="K122" i="5"/>
  <c r="I122" i="5"/>
  <c r="G122" i="5"/>
  <c r="L122" i="5"/>
  <c r="J122" i="5"/>
  <c r="H122" i="5"/>
  <c r="K118" i="5"/>
  <c r="I118" i="5"/>
  <c r="G118" i="5"/>
  <c r="L118" i="5"/>
  <c r="J118" i="5"/>
  <c r="H118" i="5"/>
  <c r="K114" i="5"/>
  <c r="I114" i="5"/>
  <c r="G114" i="5"/>
  <c r="L114" i="5"/>
  <c r="J114" i="5"/>
  <c r="H114" i="5"/>
  <c r="K110" i="5"/>
  <c r="I110" i="5"/>
  <c r="G110" i="5"/>
  <c r="L110" i="5"/>
  <c r="J110" i="5"/>
  <c r="H110" i="5"/>
  <c r="K106" i="5"/>
  <c r="I106" i="5"/>
  <c r="G106" i="5"/>
  <c r="L106" i="5"/>
  <c r="J106" i="5"/>
  <c r="H106" i="5"/>
  <c r="K102" i="5"/>
  <c r="I102" i="5"/>
  <c r="G102" i="5"/>
  <c r="L102" i="5"/>
  <c r="J102" i="5"/>
  <c r="H102" i="5"/>
  <c r="K98" i="5"/>
  <c r="I98" i="5"/>
  <c r="G98" i="5"/>
  <c r="L98" i="5"/>
  <c r="J98" i="5"/>
  <c r="H98" i="5"/>
  <c r="K94" i="5"/>
  <c r="I94" i="5"/>
  <c r="G94" i="5"/>
  <c r="L94" i="5"/>
  <c r="J94" i="5"/>
  <c r="H94" i="5"/>
  <c r="K90" i="5"/>
  <c r="I90" i="5"/>
  <c r="G90" i="5"/>
  <c r="L90" i="5"/>
  <c r="J90" i="5"/>
  <c r="H90" i="5"/>
  <c r="K86" i="5"/>
  <c r="I86" i="5"/>
  <c r="G86" i="5"/>
  <c r="L86" i="5"/>
  <c r="J86" i="5"/>
  <c r="H86" i="5"/>
  <c r="K82" i="5"/>
  <c r="I82" i="5"/>
  <c r="G82" i="5"/>
  <c r="L82" i="5"/>
  <c r="J82" i="5"/>
  <c r="H82" i="5"/>
  <c r="K78" i="5"/>
  <c r="I78" i="5"/>
  <c r="G78" i="5"/>
  <c r="L78" i="5"/>
  <c r="J78" i="5"/>
  <c r="H78" i="5"/>
  <c r="K74" i="5"/>
  <c r="I74" i="5"/>
  <c r="G74" i="5"/>
  <c r="L74" i="5"/>
  <c r="J74" i="5"/>
  <c r="H74" i="5"/>
  <c r="K70" i="5"/>
  <c r="I70" i="5"/>
  <c r="G70" i="5"/>
  <c r="L70" i="5"/>
  <c r="J70" i="5"/>
  <c r="H70" i="5"/>
  <c r="K66" i="5"/>
  <c r="I66" i="5"/>
  <c r="G66" i="5"/>
  <c r="L66" i="5"/>
  <c r="J66" i="5"/>
  <c r="H66" i="5"/>
  <c r="K62" i="5"/>
  <c r="I62" i="5"/>
  <c r="G62" i="5"/>
  <c r="L62" i="5"/>
  <c r="J62" i="5"/>
  <c r="H62" i="5"/>
  <c r="K58" i="5"/>
  <c r="I58" i="5"/>
  <c r="G58" i="5"/>
  <c r="L58" i="5"/>
  <c r="J58" i="5"/>
  <c r="H58" i="5"/>
  <c r="K54" i="5"/>
  <c r="I54" i="5"/>
  <c r="G54" i="5"/>
  <c r="L54" i="5"/>
  <c r="J54" i="5"/>
  <c r="H54" i="5"/>
  <c r="K50" i="5"/>
  <c r="I50" i="5"/>
  <c r="G50" i="5"/>
  <c r="L50" i="5"/>
  <c r="J50" i="5"/>
  <c r="H50" i="5"/>
  <c r="K46" i="5"/>
  <c r="I46" i="5"/>
  <c r="G46" i="5"/>
  <c r="L46" i="5"/>
  <c r="J46" i="5"/>
  <c r="H46" i="5"/>
  <c r="K42" i="5"/>
  <c r="I42" i="5"/>
  <c r="G42" i="5"/>
  <c r="L42" i="5"/>
  <c r="J42" i="5"/>
  <c r="H42" i="5"/>
  <c r="K38" i="5"/>
  <c r="I38" i="5"/>
  <c r="G38" i="5"/>
  <c r="L38" i="5"/>
  <c r="J38" i="5"/>
  <c r="H38" i="5"/>
  <c r="K34" i="5"/>
  <c r="I34" i="5"/>
  <c r="G34" i="5"/>
  <c r="L34" i="5"/>
  <c r="J34" i="5"/>
  <c r="H34" i="5"/>
  <c r="K30" i="5"/>
  <c r="I30" i="5"/>
  <c r="G30" i="5"/>
  <c r="L30" i="5"/>
  <c r="J30" i="5"/>
  <c r="H30" i="5"/>
  <c r="K26" i="5"/>
  <c r="I26" i="5"/>
  <c r="G26" i="5"/>
  <c r="L26" i="5"/>
  <c r="J26" i="5"/>
  <c r="H26" i="5"/>
  <c r="K22" i="5"/>
  <c r="I22" i="5"/>
  <c r="G22" i="5"/>
  <c r="L22" i="5"/>
  <c r="J22" i="5"/>
  <c r="H22" i="5"/>
  <c r="J18" i="5"/>
  <c r="J14" i="5"/>
  <c r="K207" i="5"/>
  <c r="I207" i="5"/>
  <c r="G207" i="5"/>
  <c r="L207" i="5"/>
  <c r="J207" i="5"/>
  <c r="H207" i="5"/>
  <c r="K203" i="5"/>
  <c r="I203" i="5"/>
  <c r="G203" i="5"/>
  <c r="L203" i="5"/>
  <c r="J203" i="5"/>
  <c r="H203" i="5"/>
  <c r="K199" i="5"/>
  <c r="I199" i="5"/>
  <c r="G199" i="5"/>
  <c r="L199" i="5"/>
  <c r="J199" i="5"/>
  <c r="H199" i="5"/>
  <c r="K195" i="5"/>
  <c r="I195" i="5"/>
  <c r="G195" i="5"/>
  <c r="L195" i="5"/>
  <c r="J195" i="5"/>
  <c r="H195" i="5"/>
  <c r="K191" i="5"/>
  <c r="I191" i="5"/>
  <c r="G191" i="5"/>
  <c r="L191" i="5"/>
  <c r="J191" i="5"/>
  <c r="H191" i="5"/>
  <c r="K187" i="5"/>
  <c r="I187" i="5"/>
  <c r="G187" i="5"/>
  <c r="L187" i="5"/>
  <c r="J187" i="5"/>
  <c r="H187" i="5"/>
  <c r="K183" i="5"/>
  <c r="I183" i="5"/>
  <c r="G183" i="5"/>
  <c r="L183" i="5"/>
  <c r="J183" i="5"/>
  <c r="H183" i="5"/>
  <c r="K179" i="5"/>
  <c r="I179" i="5"/>
  <c r="G179" i="5"/>
  <c r="L179" i="5"/>
  <c r="J179" i="5"/>
  <c r="H179" i="5"/>
  <c r="K175" i="5"/>
  <c r="I175" i="5"/>
  <c r="G175" i="5"/>
  <c r="L175" i="5"/>
  <c r="J175" i="5"/>
  <c r="H175" i="5"/>
  <c r="K171" i="5"/>
  <c r="I171" i="5"/>
  <c r="G171" i="5"/>
  <c r="L171" i="5"/>
  <c r="J171" i="5"/>
  <c r="H171" i="5"/>
  <c r="K167" i="5"/>
  <c r="I167" i="5"/>
  <c r="G167" i="5"/>
  <c r="L167" i="5"/>
  <c r="J167" i="5"/>
  <c r="H167" i="5"/>
  <c r="K163" i="5"/>
  <c r="I163" i="5"/>
  <c r="G163" i="5"/>
  <c r="L163" i="5"/>
  <c r="J163" i="5"/>
  <c r="H163" i="5"/>
  <c r="K159" i="5"/>
  <c r="I159" i="5"/>
  <c r="G159" i="5"/>
  <c r="L159" i="5"/>
  <c r="J159" i="5"/>
  <c r="H159" i="5"/>
  <c r="K155" i="5"/>
  <c r="I155" i="5"/>
  <c r="G155" i="5"/>
  <c r="L155" i="5"/>
  <c r="J155" i="5"/>
  <c r="H155" i="5"/>
  <c r="K151" i="5"/>
  <c r="I151" i="5"/>
  <c r="G151" i="5"/>
  <c r="L151" i="5"/>
  <c r="J151" i="5"/>
  <c r="H151" i="5"/>
  <c r="K147" i="5"/>
  <c r="I147" i="5"/>
  <c r="G147" i="5"/>
  <c r="L147" i="5"/>
  <c r="J147" i="5"/>
  <c r="H147" i="5"/>
  <c r="K143" i="5"/>
  <c r="I143" i="5"/>
  <c r="G143" i="5"/>
  <c r="L143" i="5"/>
  <c r="J143" i="5"/>
  <c r="H143" i="5"/>
  <c r="K139" i="5"/>
  <c r="I139" i="5"/>
  <c r="G139" i="5"/>
  <c r="L139" i="5"/>
  <c r="J139" i="5"/>
  <c r="H139" i="5"/>
  <c r="K135" i="5"/>
  <c r="I135" i="5"/>
  <c r="G135" i="5"/>
  <c r="L135" i="5"/>
  <c r="J135" i="5"/>
  <c r="H135" i="5"/>
  <c r="K131" i="5"/>
  <c r="I131" i="5"/>
  <c r="G131" i="5"/>
  <c r="L131" i="5"/>
  <c r="J131" i="5"/>
  <c r="H131" i="5"/>
  <c r="K127" i="5"/>
  <c r="I127" i="5"/>
  <c r="G127" i="5"/>
  <c r="L127" i="5"/>
  <c r="J127" i="5"/>
  <c r="H127" i="5"/>
  <c r="K123" i="5"/>
  <c r="I123" i="5"/>
  <c r="G123" i="5"/>
  <c r="L123" i="5"/>
  <c r="J123" i="5"/>
  <c r="H123" i="5"/>
  <c r="K119" i="5"/>
  <c r="I119" i="5"/>
  <c r="G119" i="5"/>
  <c r="L119" i="5"/>
  <c r="J119" i="5"/>
  <c r="H119" i="5"/>
  <c r="K115" i="5"/>
  <c r="I115" i="5"/>
  <c r="G115" i="5"/>
  <c r="L115" i="5"/>
  <c r="J115" i="5"/>
  <c r="H115" i="5"/>
  <c r="K111" i="5"/>
  <c r="I111" i="5"/>
  <c r="G111" i="5"/>
  <c r="L111" i="5"/>
  <c r="J111" i="5"/>
  <c r="H111" i="5"/>
  <c r="K107" i="5"/>
  <c r="I107" i="5"/>
  <c r="G107" i="5"/>
  <c r="L107" i="5"/>
  <c r="J107" i="5"/>
  <c r="H107" i="5"/>
  <c r="K103" i="5"/>
  <c r="I103" i="5"/>
  <c r="G103" i="5"/>
  <c r="L103" i="5"/>
  <c r="J103" i="5"/>
  <c r="H103" i="5"/>
  <c r="K99" i="5"/>
  <c r="I99" i="5"/>
  <c r="G99" i="5"/>
  <c r="L99" i="5"/>
  <c r="J99" i="5"/>
  <c r="H99" i="5"/>
  <c r="K95" i="5"/>
  <c r="I95" i="5"/>
  <c r="G95" i="5"/>
  <c r="L95" i="5"/>
  <c r="J95" i="5"/>
  <c r="H95" i="5"/>
  <c r="K91" i="5"/>
  <c r="I91" i="5"/>
  <c r="G91" i="5"/>
  <c r="L91" i="5"/>
  <c r="J91" i="5"/>
  <c r="H91" i="5"/>
  <c r="K87" i="5"/>
  <c r="I87" i="5"/>
  <c r="G87" i="5"/>
  <c r="L87" i="5"/>
  <c r="J87" i="5"/>
  <c r="H87" i="5"/>
  <c r="K83" i="5"/>
  <c r="I83" i="5"/>
  <c r="G83" i="5"/>
  <c r="L83" i="5"/>
  <c r="J83" i="5"/>
  <c r="H83" i="5"/>
  <c r="K79" i="5"/>
  <c r="I79" i="5"/>
  <c r="G79" i="5"/>
  <c r="L79" i="5"/>
  <c r="J79" i="5"/>
  <c r="H79" i="5"/>
  <c r="K75" i="5"/>
  <c r="I75" i="5"/>
  <c r="G75" i="5"/>
  <c r="L75" i="5"/>
  <c r="J75" i="5"/>
  <c r="H75" i="5"/>
  <c r="K71" i="5"/>
  <c r="I71" i="5"/>
  <c r="G71" i="5"/>
  <c r="L71" i="5"/>
  <c r="J71" i="5"/>
  <c r="H71" i="5"/>
  <c r="K67" i="5"/>
  <c r="I67" i="5"/>
  <c r="G67" i="5"/>
  <c r="L67" i="5"/>
  <c r="J67" i="5"/>
  <c r="H67" i="5"/>
  <c r="K63" i="5"/>
  <c r="I63" i="5"/>
  <c r="G63" i="5"/>
  <c r="L63" i="5"/>
  <c r="J63" i="5"/>
  <c r="H63" i="5"/>
  <c r="K59" i="5"/>
  <c r="I59" i="5"/>
  <c r="G59" i="5"/>
  <c r="L59" i="5"/>
  <c r="J59" i="5"/>
  <c r="H59" i="5"/>
  <c r="K55" i="5"/>
  <c r="I55" i="5"/>
  <c r="G55" i="5"/>
  <c r="L55" i="5"/>
  <c r="J55" i="5"/>
  <c r="H55" i="5"/>
  <c r="K51" i="5"/>
  <c r="I51" i="5"/>
  <c r="G51" i="5"/>
  <c r="L51" i="5"/>
  <c r="J51" i="5"/>
  <c r="H51" i="5"/>
  <c r="K47" i="5"/>
  <c r="I47" i="5"/>
  <c r="G47" i="5"/>
  <c r="L47" i="5"/>
  <c r="J47" i="5"/>
  <c r="H47" i="5"/>
  <c r="K43" i="5"/>
  <c r="I43" i="5"/>
  <c r="G43" i="5"/>
  <c r="L43" i="5"/>
  <c r="J43" i="5"/>
  <c r="H43" i="5"/>
  <c r="K39" i="5"/>
  <c r="I39" i="5"/>
  <c r="G39" i="5"/>
  <c r="L39" i="5"/>
  <c r="J39" i="5"/>
  <c r="H39" i="5"/>
  <c r="K35" i="5"/>
  <c r="I35" i="5"/>
  <c r="G35" i="5"/>
  <c r="L35" i="5"/>
  <c r="J35" i="5"/>
  <c r="H35" i="5"/>
  <c r="K31" i="5"/>
  <c r="I31" i="5"/>
  <c r="G31" i="5"/>
  <c r="L31" i="5"/>
  <c r="J31" i="5"/>
  <c r="H31" i="5"/>
  <c r="K27" i="5"/>
  <c r="I27" i="5"/>
  <c r="G27" i="5"/>
  <c r="L27" i="5"/>
  <c r="J27" i="5"/>
  <c r="H27" i="5"/>
  <c r="K23" i="5"/>
  <c r="I23" i="5"/>
  <c r="G23" i="5"/>
  <c r="L23" i="5"/>
  <c r="J23" i="5"/>
  <c r="H23" i="5"/>
  <c r="J19" i="5"/>
  <c r="H19" i="5"/>
  <c r="J15" i="5"/>
  <c r="H15" i="5"/>
  <c r="K210" i="5"/>
  <c r="I210" i="5"/>
  <c r="G210" i="5"/>
  <c r="L210" i="5"/>
  <c r="J210" i="5"/>
  <c r="H210" i="5"/>
  <c r="K208" i="5"/>
  <c r="I208" i="5"/>
  <c r="G208" i="5"/>
  <c r="L208" i="5"/>
  <c r="J208" i="5"/>
  <c r="H208" i="5"/>
  <c r="K204" i="5"/>
  <c r="I204" i="5"/>
  <c r="G204" i="5"/>
  <c r="L204" i="5"/>
  <c r="J204" i="5"/>
  <c r="H204" i="5"/>
  <c r="AH200" i="2"/>
  <c r="K200" i="5"/>
  <c r="I200" i="5"/>
  <c r="G200" i="5"/>
  <c r="L200" i="5"/>
  <c r="J200" i="5"/>
  <c r="H200" i="5"/>
  <c r="K196" i="5"/>
  <c r="I196" i="5"/>
  <c r="G196" i="5"/>
  <c r="L196" i="5"/>
  <c r="J196" i="5"/>
  <c r="H196" i="5"/>
  <c r="K192" i="5"/>
  <c r="I192" i="5"/>
  <c r="G192" i="5"/>
  <c r="L192" i="5"/>
  <c r="J192" i="5"/>
  <c r="H192" i="5"/>
  <c r="K188" i="5"/>
  <c r="I188" i="5"/>
  <c r="G188" i="5"/>
  <c r="L188" i="5"/>
  <c r="J188" i="5"/>
  <c r="H188" i="5"/>
  <c r="K184" i="5"/>
  <c r="I184" i="5"/>
  <c r="G184" i="5"/>
  <c r="L184" i="5"/>
  <c r="J184" i="5"/>
  <c r="H184" i="5"/>
  <c r="K180" i="5"/>
  <c r="I180" i="5"/>
  <c r="G180" i="5"/>
  <c r="L180" i="5"/>
  <c r="J180" i="5"/>
  <c r="H180" i="5"/>
  <c r="K176" i="5"/>
  <c r="I176" i="5"/>
  <c r="G176" i="5"/>
  <c r="L176" i="5"/>
  <c r="J176" i="5"/>
  <c r="H176" i="5"/>
  <c r="K172" i="5"/>
  <c r="I172" i="5"/>
  <c r="G172" i="5"/>
  <c r="L172" i="5"/>
  <c r="J172" i="5"/>
  <c r="H172" i="5"/>
  <c r="K168" i="5"/>
  <c r="I168" i="5"/>
  <c r="G168" i="5"/>
  <c r="L168" i="5"/>
  <c r="J168" i="5"/>
  <c r="H168" i="5"/>
  <c r="K164" i="5"/>
  <c r="I164" i="5"/>
  <c r="G164" i="5"/>
  <c r="L164" i="5"/>
  <c r="J164" i="5"/>
  <c r="H164" i="5"/>
  <c r="K160" i="5"/>
  <c r="I160" i="5"/>
  <c r="G160" i="5"/>
  <c r="L160" i="5"/>
  <c r="J160" i="5"/>
  <c r="H160" i="5"/>
  <c r="K156" i="5"/>
  <c r="I156" i="5"/>
  <c r="G156" i="5"/>
  <c r="L156" i="5"/>
  <c r="J156" i="5"/>
  <c r="H156" i="5"/>
  <c r="K152" i="5"/>
  <c r="I152" i="5"/>
  <c r="G152" i="5"/>
  <c r="L152" i="5"/>
  <c r="J152" i="5"/>
  <c r="H152" i="5"/>
  <c r="K148" i="5"/>
  <c r="I148" i="5"/>
  <c r="G148" i="5"/>
  <c r="L148" i="5"/>
  <c r="J148" i="5"/>
  <c r="H148" i="5"/>
  <c r="K144" i="5"/>
  <c r="I144" i="5"/>
  <c r="G144" i="5"/>
  <c r="L144" i="5"/>
  <c r="J144" i="5"/>
  <c r="H144" i="5"/>
  <c r="K140" i="5"/>
  <c r="I140" i="5"/>
  <c r="G140" i="5"/>
  <c r="L140" i="5"/>
  <c r="J140" i="5"/>
  <c r="H140" i="5"/>
  <c r="K136" i="5"/>
  <c r="I136" i="5"/>
  <c r="G136" i="5"/>
  <c r="L136" i="5"/>
  <c r="J136" i="5"/>
  <c r="H136" i="5"/>
  <c r="K132" i="5"/>
  <c r="I132" i="5"/>
  <c r="G132" i="5"/>
  <c r="L132" i="5"/>
  <c r="J132" i="5"/>
  <c r="H132" i="5"/>
  <c r="K128" i="5"/>
  <c r="I128" i="5"/>
  <c r="G128" i="5"/>
  <c r="L128" i="5"/>
  <c r="J128" i="5"/>
  <c r="H128" i="5"/>
  <c r="K124" i="5"/>
  <c r="I124" i="5"/>
  <c r="G124" i="5"/>
  <c r="L124" i="5"/>
  <c r="J124" i="5"/>
  <c r="H124" i="5"/>
  <c r="K120" i="5"/>
  <c r="I120" i="5"/>
  <c r="G120" i="5"/>
  <c r="L120" i="5"/>
  <c r="J120" i="5"/>
  <c r="H120" i="5"/>
  <c r="K116" i="5"/>
  <c r="I116" i="5"/>
  <c r="G116" i="5"/>
  <c r="L116" i="5"/>
  <c r="J116" i="5"/>
  <c r="H116" i="5"/>
  <c r="K112" i="5"/>
  <c r="I112" i="5"/>
  <c r="G112" i="5"/>
  <c r="L112" i="5"/>
  <c r="J112" i="5"/>
  <c r="H112" i="5"/>
  <c r="K108" i="5"/>
  <c r="I108" i="5"/>
  <c r="G108" i="5"/>
  <c r="L108" i="5"/>
  <c r="J108" i="5"/>
  <c r="H108" i="5"/>
  <c r="K104" i="5"/>
  <c r="I104" i="5"/>
  <c r="G104" i="5"/>
  <c r="L104" i="5"/>
  <c r="J104" i="5"/>
  <c r="H104" i="5"/>
  <c r="K100" i="5"/>
  <c r="I100" i="5"/>
  <c r="G100" i="5"/>
  <c r="L100" i="5"/>
  <c r="J100" i="5"/>
  <c r="H100" i="5"/>
  <c r="K96" i="5"/>
  <c r="I96" i="5"/>
  <c r="G96" i="5"/>
  <c r="L96" i="5"/>
  <c r="J96" i="5"/>
  <c r="H96" i="5"/>
  <c r="K92" i="5"/>
  <c r="I92" i="5"/>
  <c r="G92" i="5"/>
  <c r="L92" i="5"/>
  <c r="J92" i="5"/>
  <c r="H92" i="5"/>
  <c r="K88" i="5"/>
  <c r="I88" i="5"/>
  <c r="G88" i="5"/>
  <c r="L88" i="5"/>
  <c r="J88" i="5"/>
  <c r="H88" i="5"/>
  <c r="K84" i="5"/>
  <c r="I84" i="5"/>
  <c r="G84" i="5"/>
  <c r="L84" i="5"/>
  <c r="J84" i="5"/>
  <c r="H84" i="5"/>
  <c r="K80" i="5"/>
  <c r="I80" i="5"/>
  <c r="G80" i="5"/>
  <c r="L80" i="5"/>
  <c r="J80" i="5"/>
  <c r="H80" i="5"/>
  <c r="K76" i="5"/>
  <c r="I76" i="5"/>
  <c r="G76" i="5"/>
  <c r="L76" i="5"/>
  <c r="J76" i="5"/>
  <c r="H76" i="5"/>
  <c r="K72" i="5"/>
  <c r="I72" i="5"/>
  <c r="G72" i="5"/>
  <c r="L72" i="5"/>
  <c r="J72" i="5"/>
  <c r="H72" i="5"/>
  <c r="K68" i="5"/>
  <c r="I68" i="5"/>
  <c r="G68" i="5"/>
  <c r="L68" i="5"/>
  <c r="J68" i="5"/>
  <c r="H68" i="5"/>
  <c r="K64" i="5"/>
  <c r="I64" i="5"/>
  <c r="G64" i="5"/>
  <c r="L64" i="5"/>
  <c r="J64" i="5"/>
  <c r="H64" i="5"/>
  <c r="K60" i="5"/>
  <c r="I60" i="5"/>
  <c r="G60" i="5"/>
  <c r="L60" i="5"/>
  <c r="J60" i="5"/>
  <c r="H60" i="5"/>
  <c r="K56" i="5"/>
  <c r="I56" i="5"/>
  <c r="G56" i="5"/>
  <c r="L56" i="5"/>
  <c r="J56" i="5"/>
  <c r="H56" i="5"/>
  <c r="K52" i="5"/>
  <c r="I52" i="5"/>
  <c r="G52" i="5"/>
  <c r="L52" i="5"/>
  <c r="J52" i="5"/>
  <c r="H52" i="5"/>
  <c r="K48" i="5"/>
  <c r="I48" i="5"/>
  <c r="G48" i="5"/>
  <c r="L48" i="5"/>
  <c r="J48" i="5"/>
  <c r="H48" i="5"/>
  <c r="K44" i="5"/>
  <c r="I44" i="5"/>
  <c r="G44" i="5"/>
  <c r="L44" i="5"/>
  <c r="J44" i="5"/>
  <c r="H44" i="5"/>
  <c r="K40" i="5"/>
  <c r="I40" i="5"/>
  <c r="G40" i="5"/>
  <c r="L40" i="5"/>
  <c r="J40" i="5"/>
  <c r="H40" i="5"/>
  <c r="K36" i="5"/>
  <c r="I36" i="5"/>
  <c r="G36" i="5"/>
  <c r="L36" i="5"/>
  <c r="J36" i="5"/>
  <c r="H36" i="5"/>
  <c r="K32" i="5"/>
  <c r="I32" i="5"/>
  <c r="G32" i="5"/>
  <c r="L32" i="5"/>
  <c r="J32" i="5"/>
  <c r="H32" i="5"/>
  <c r="K28" i="5"/>
  <c r="I28" i="5"/>
  <c r="G28" i="5"/>
  <c r="L28" i="5"/>
  <c r="J28" i="5"/>
  <c r="H28" i="5"/>
  <c r="K24" i="5"/>
  <c r="I24" i="5"/>
  <c r="G24" i="5"/>
  <c r="L24" i="5"/>
  <c r="J24" i="5"/>
  <c r="H24" i="5"/>
  <c r="J20" i="5"/>
  <c r="H20" i="5"/>
  <c r="H16" i="5"/>
  <c r="K209" i="5"/>
  <c r="I209" i="5"/>
  <c r="G209" i="5"/>
  <c r="L209" i="5"/>
  <c r="J209" i="5"/>
  <c r="H209" i="5"/>
  <c r="K205" i="5"/>
  <c r="I205" i="5"/>
  <c r="G205" i="5"/>
  <c r="L205" i="5"/>
  <c r="J205" i="5"/>
  <c r="H205" i="5"/>
  <c r="K201" i="5"/>
  <c r="I201" i="5"/>
  <c r="G201" i="5"/>
  <c r="L201" i="5"/>
  <c r="J201" i="5"/>
  <c r="H201" i="5"/>
  <c r="K197" i="5"/>
  <c r="I197" i="5"/>
  <c r="G197" i="5"/>
  <c r="L197" i="5"/>
  <c r="J197" i="5"/>
  <c r="H197" i="5"/>
  <c r="K193" i="5"/>
  <c r="I193" i="5"/>
  <c r="G193" i="5"/>
  <c r="L193" i="5"/>
  <c r="J193" i="5"/>
  <c r="H193" i="5"/>
  <c r="K189" i="5"/>
  <c r="I189" i="5"/>
  <c r="G189" i="5"/>
  <c r="L189" i="5"/>
  <c r="J189" i="5"/>
  <c r="H189" i="5"/>
  <c r="K185" i="5"/>
  <c r="I185" i="5"/>
  <c r="G185" i="5"/>
  <c r="L185" i="5"/>
  <c r="J185" i="5"/>
  <c r="H185" i="5"/>
  <c r="K181" i="5"/>
  <c r="I181" i="5"/>
  <c r="G181" i="5"/>
  <c r="L181" i="5"/>
  <c r="J181" i="5"/>
  <c r="H181" i="5"/>
  <c r="K177" i="5"/>
  <c r="I177" i="5"/>
  <c r="G177" i="5"/>
  <c r="L177" i="5"/>
  <c r="J177" i="5"/>
  <c r="H177" i="5"/>
  <c r="K173" i="5"/>
  <c r="I173" i="5"/>
  <c r="G173" i="5"/>
  <c r="L173" i="5"/>
  <c r="J173" i="5"/>
  <c r="H173" i="5"/>
  <c r="K169" i="5"/>
  <c r="I169" i="5"/>
  <c r="G169" i="5"/>
  <c r="L169" i="5"/>
  <c r="J169" i="5"/>
  <c r="H169" i="5"/>
  <c r="K165" i="5"/>
  <c r="I165" i="5"/>
  <c r="G165" i="5"/>
  <c r="L165" i="5"/>
  <c r="J165" i="5"/>
  <c r="H165" i="5"/>
  <c r="K161" i="5"/>
  <c r="I161" i="5"/>
  <c r="G161" i="5"/>
  <c r="L161" i="5"/>
  <c r="J161" i="5"/>
  <c r="H161" i="5"/>
  <c r="K157" i="5"/>
  <c r="I157" i="5"/>
  <c r="G157" i="5"/>
  <c r="L157" i="5"/>
  <c r="J157" i="5"/>
  <c r="H157" i="5"/>
  <c r="K153" i="5"/>
  <c r="I153" i="5"/>
  <c r="G153" i="5"/>
  <c r="L153" i="5"/>
  <c r="J153" i="5"/>
  <c r="H153" i="5"/>
  <c r="K149" i="5"/>
  <c r="I149" i="5"/>
  <c r="G149" i="5"/>
  <c r="L149" i="5"/>
  <c r="J149" i="5"/>
  <c r="H149" i="5"/>
  <c r="K145" i="5"/>
  <c r="I145" i="5"/>
  <c r="G145" i="5"/>
  <c r="L145" i="5"/>
  <c r="J145" i="5"/>
  <c r="H145" i="5"/>
  <c r="K141" i="5"/>
  <c r="I141" i="5"/>
  <c r="G141" i="5"/>
  <c r="L141" i="5"/>
  <c r="J141" i="5"/>
  <c r="H141" i="5"/>
  <c r="K137" i="5"/>
  <c r="I137" i="5"/>
  <c r="G137" i="5"/>
  <c r="L137" i="5"/>
  <c r="J137" i="5"/>
  <c r="H137" i="5"/>
  <c r="K133" i="5"/>
  <c r="I133" i="5"/>
  <c r="G133" i="5"/>
  <c r="L133" i="5"/>
  <c r="J133" i="5"/>
  <c r="H133" i="5"/>
  <c r="K129" i="5"/>
  <c r="I129" i="5"/>
  <c r="G129" i="5"/>
  <c r="L129" i="5"/>
  <c r="J129" i="5"/>
  <c r="H129" i="5"/>
  <c r="K125" i="5"/>
  <c r="I125" i="5"/>
  <c r="G125" i="5"/>
  <c r="L125" i="5"/>
  <c r="J125" i="5"/>
  <c r="H125" i="5"/>
  <c r="K121" i="5"/>
  <c r="I121" i="5"/>
  <c r="G121" i="5"/>
  <c r="L121" i="5"/>
  <c r="J121" i="5"/>
  <c r="H121" i="5"/>
  <c r="K117" i="5"/>
  <c r="I117" i="5"/>
  <c r="G117" i="5"/>
  <c r="L117" i="5"/>
  <c r="J117" i="5"/>
  <c r="H117" i="5"/>
  <c r="K113" i="5"/>
  <c r="I113" i="5"/>
  <c r="G113" i="5"/>
  <c r="L113" i="5"/>
  <c r="J113" i="5"/>
  <c r="H113" i="5"/>
  <c r="K109" i="5"/>
  <c r="I109" i="5"/>
  <c r="G109" i="5"/>
  <c r="L109" i="5"/>
  <c r="J109" i="5"/>
  <c r="H109" i="5"/>
  <c r="K105" i="5"/>
  <c r="I105" i="5"/>
  <c r="G105" i="5"/>
  <c r="L105" i="5"/>
  <c r="J105" i="5"/>
  <c r="H105" i="5"/>
  <c r="K101" i="5"/>
  <c r="I101" i="5"/>
  <c r="G101" i="5"/>
  <c r="L101" i="5"/>
  <c r="J101" i="5"/>
  <c r="H101" i="5"/>
  <c r="K97" i="5"/>
  <c r="I97" i="5"/>
  <c r="G97" i="5"/>
  <c r="L97" i="5"/>
  <c r="J97" i="5"/>
  <c r="H97" i="5"/>
  <c r="K93" i="5"/>
  <c r="I93" i="5"/>
  <c r="G93" i="5"/>
  <c r="L93" i="5"/>
  <c r="J93" i="5"/>
  <c r="H93" i="5"/>
  <c r="K89" i="5"/>
  <c r="I89" i="5"/>
  <c r="G89" i="5"/>
  <c r="L89" i="5"/>
  <c r="J89" i="5"/>
  <c r="H89" i="5"/>
  <c r="K85" i="5"/>
  <c r="I85" i="5"/>
  <c r="G85" i="5"/>
  <c r="L85" i="5"/>
  <c r="J85" i="5"/>
  <c r="H85" i="5"/>
  <c r="K81" i="5"/>
  <c r="I81" i="5"/>
  <c r="G81" i="5"/>
  <c r="L81" i="5"/>
  <c r="J81" i="5"/>
  <c r="H81" i="5"/>
  <c r="K77" i="5"/>
  <c r="I77" i="5"/>
  <c r="G77" i="5"/>
  <c r="L77" i="5"/>
  <c r="J77" i="5"/>
  <c r="H77" i="5"/>
  <c r="K73" i="5"/>
  <c r="I73" i="5"/>
  <c r="G73" i="5"/>
  <c r="L73" i="5"/>
  <c r="J73" i="5"/>
  <c r="H73" i="5"/>
  <c r="K69" i="5"/>
  <c r="I69" i="5"/>
  <c r="G69" i="5"/>
  <c r="L69" i="5"/>
  <c r="J69" i="5"/>
  <c r="H69" i="5"/>
  <c r="K65" i="5"/>
  <c r="I65" i="5"/>
  <c r="G65" i="5"/>
  <c r="L65" i="5"/>
  <c r="J65" i="5"/>
  <c r="H65" i="5"/>
  <c r="K61" i="5"/>
  <c r="I61" i="5"/>
  <c r="G61" i="5"/>
  <c r="L61" i="5"/>
  <c r="J61" i="5"/>
  <c r="H61" i="5"/>
  <c r="K57" i="5"/>
  <c r="I57" i="5"/>
  <c r="G57" i="5"/>
  <c r="L57" i="5"/>
  <c r="J57" i="5"/>
  <c r="H57" i="5"/>
  <c r="K53" i="5"/>
  <c r="I53" i="5"/>
  <c r="G53" i="5"/>
  <c r="L53" i="5"/>
  <c r="J53" i="5"/>
  <c r="H53" i="5"/>
  <c r="K49" i="5"/>
  <c r="I49" i="5"/>
  <c r="G49" i="5"/>
  <c r="L49" i="5"/>
  <c r="J49" i="5"/>
  <c r="H49" i="5"/>
  <c r="K45" i="5"/>
  <c r="I45" i="5"/>
  <c r="G45" i="5"/>
  <c r="L45" i="5"/>
  <c r="J45" i="5"/>
  <c r="H45" i="5"/>
  <c r="K41" i="5"/>
  <c r="I41" i="5"/>
  <c r="G41" i="5"/>
  <c r="L41" i="5"/>
  <c r="J41" i="5"/>
  <c r="H41" i="5"/>
  <c r="K37" i="5"/>
  <c r="I37" i="5"/>
  <c r="G37" i="5"/>
  <c r="L37" i="5"/>
  <c r="J37" i="5"/>
  <c r="H37" i="5"/>
  <c r="K33" i="5"/>
  <c r="I33" i="5"/>
  <c r="G33" i="5"/>
  <c r="L33" i="5"/>
  <c r="J33" i="5"/>
  <c r="H33" i="5"/>
  <c r="K29" i="5"/>
  <c r="I29" i="5"/>
  <c r="G29" i="5"/>
  <c r="L29" i="5"/>
  <c r="J29" i="5"/>
  <c r="H29" i="5"/>
  <c r="K25" i="5"/>
  <c r="I25" i="5"/>
  <c r="G25" i="5"/>
  <c r="L25" i="5"/>
  <c r="J25" i="5"/>
  <c r="H25" i="5"/>
  <c r="K21" i="5"/>
  <c r="I21" i="5"/>
  <c r="G21" i="5"/>
  <c r="L21" i="5"/>
  <c r="J21" i="5"/>
  <c r="H21" i="5"/>
  <c r="J17" i="5"/>
  <c r="H17" i="5"/>
  <c r="J13" i="5"/>
  <c r="H13" i="5"/>
  <c r="R206" i="5"/>
  <c r="P206" i="5"/>
  <c r="N206" i="5"/>
  <c r="Q206" i="5"/>
  <c r="O206" i="5"/>
  <c r="M206" i="5"/>
  <c r="R202" i="5"/>
  <c r="P202" i="5"/>
  <c r="N202" i="5"/>
  <c r="Q202" i="5"/>
  <c r="O202" i="5"/>
  <c r="M202" i="5"/>
  <c r="R198" i="5"/>
  <c r="P198" i="5"/>
  <c r="N198" i="5"/>
  <c r="Q198" i="5"/>
  <c r="O198" i="5"/>
  <c r="M198" i="5"/>
  <c r="R194" i="5"/>
  <c r="P194" i="5"/>
  <c r="N194" i="5"/>
  <c r="Q194" i="5"/>
  <c r="O194" i="5"/>
  <c r="M194" i="5"/>
  <c r="R190" i="5"/>
  <c r="P190" i="5"/>
  <c r="N190" i="5"/>
  <c r="Q190" i="5"/>
  <c r="O190" i="5"/>
  <c r="M190" i="5"/>
  <c r="R186" i="5"/>
  <c r="P186" i="5"/>
  <c r="N186" i="5"/>
  <c r="Q186" i="5"/>
  <c r="O186" i="5"/>
  <c r="M186" i="5"/>
  <c r="R182" i="5"/>
  <c r="P182" i="5"/>
  <c r="N182" i="5"/>
  <c r="Q182" i="5"/>
  <c r="O182" i="5"/>
  <c r="M182" i="5"/>
  <c r="R178" i="5"/>
  <c r="P178" i="5"/>
  <c r="N178" i="5"/>
  <c r="Q178" i="5"/>
  <c r="O178" i="5"/>
  <c r="M178" i="5"/>
  <c r="R174" i="5"/>
  <c r="P174" i="5"/>
  <c r="N174" i="5"/>
  <c r="Q174" i="5"/>
  <c r="O174" i="5"/>
  <c r="M174" i="5"/>
  <c r="R170" i="5"/>
  <c r="P170" i="5"/>
  <c r="N170" i="5"/>
  <c r="Q170" i="5"/>
  <c r="O170" i="5"/>
  <c r="M170" i="5"/>
  <c r="R166" i="5"/>
  <c r="P166" i="5"/>
  <c r="N166" i="5"/>
  <c r="Q166" i="5"/>
  <c r="O166" i="5"/>
  <c r="M166" i="5"/>
  <c r="R162" i="5"/>
  <c r="P162" i="5"/>
  <c r="N162" i="5"/>
  <c r="Q162" i="5"/>
  <c r="O162" i="5"/>
  <c r="M162" i="5"/>
  <c r="R158" i="5"/>
  <c r="P158" i="5"/>
  <c r="N158" i="5"/>
  <c r="Q158" i="5"/>
  <c r="O158" i="5"/>
  <c r="M158" i="5"/>
  <c r="R154" i="5"/>
  <c r="P154" i="5"/>
  <c r="N154" i="5"/>
  <c r="Q154" i="5"/>
  <c r="O154" i="5"/>
  <c r="M154" i="5"/>
  <c r="R150" i="5"/>
  <c r="P150" i="5"/>
  <c r="N150" i="5"/>
  <c r="Q150" i="5"/>
  <c r="O150" i="5"/>
  <c r="M150" i="5"/>
  <c r="R146" i="5"/>
  <c r="P146" i="5"/>
  <c r="N146" i="5"/>
  <c r="Q146" i="5"/>
  <c r="O146" i="5"/>
  <c r="M146" i="5"/>
  <c r="R142" i="5"/>
  <c r="P142" i="5"/>
  <c r="N142" i="5"/>
  <c r="Q142" i="5"/>
  <c r="O142" i="5"/>
  <c r="M142" i="5"/>
  <c r="R138" i="5"/>
  <c r="P138" i="5"/>
  <c r="N138" i="5"/>
  <c r="Q138" i="5"/>
  <c r="O138" i="5"/>
  <c r="M138" i="5"/>
  <c r="R134" i="5"/>
  <c r="P134" i="5"/>
  <c r="N134" i="5"/>
  <c r="Q134" i="5"/>
  <c r="O134" i="5"/>
  <c r="M134" i="5"/>
  <c r="R130" i="5"/>
  <c r="P130" i="5"/>
  <c r="N130" i="5"/>
  <c r="Q130" i="5"/>
  <c r="O130" i="5"/>
  <c r="M130" i="5"/>
  <c r="R126" i="5"/>
  <c r="P126" i="5"/>
  <c r="N126" i="5"/>
  <c r="Q126" i="5"/>
  <c r="O126" i="5"/>
  <c r="M126" i="5"/>
  <c r="R122" i="5"/>
  <c r="P122" i="5"/>
  <c r="N122" i="5"/>
  <c r="Q122" i="5"/>
  <c r="O122" i="5"/>
  <c r="M122" i="5"/>
  <c r="R118" i="5"/>
  <c r="P118" i="5"/>
  <c r="N118" i="5"/>
  <c r="Q118" i="5"/>
  <c r="O118" i="5"/>
  <c r="M118" i="5"/>
  <c r="R114" i="5"/>
  <c r="P114" i="5"/>
  <c r="N114" i="5"/>
  <c r="Q114" i="5"/>
  <c r="O114" i="5"/>
  <c r="M114" i="5"/>
  <c r="R110" i="5"/>
  <c r="P110" i="5"/>
  <c r="N110" i="5"/>
  <c r="Q110" i="5"/>
  <c r="O110" i="5"/>
  <c r="M110" i="5"/>
  <c r="R106" i="5"/>
  <c r="P106" i="5"/>
  <c r="N106" i="5"/>
  <c r="M106" i="5"/>
  <c r="Q106" i="5"/>
  <c r="O106" i="5"/>
  <c r="R102" i="5"/>
  <c r="P102" i="5"/>
  <c r="N102" i="5"/>
  <c r="M102" i="5"/>
  <c r="Q102" i="5"/>
  <c r="O102" i="5"/>
  <c r="R98" i="5"/>
  <c r="P98" i="5"/>
  <c r="N98" i="5"/>
  <c r="M98" i="5"/>
  <c r="Q98" i="5"/>
  <c r="O98" i="5"/>
  <c r="R94" i="5"/>
  <c r="P94" i="5"/>
  <c r="N94" i="5"/>
  <c r="M94" i="5"/>
  <c r="Q94" i="5"/>
  <c r="O94" i="5"/>
  <c r="R90" i="5"/>
  <c r="P90" i="5"/>
  <c r="N90" i="5"/>
  <c r="M90" i="5"/>
  <c r="Q90" i="5"/>
  <c r="O90" i="5"/>
  <c r="R86" i="5"/>
  <c r="P86" i="5"/>
  <c r="N86" i="5"/>
  <c r="M86" i="5"/>
  <c r="Q86" i="5"/>
  <c r="O86" i="5"/>
  <c r="R82" i="5"/>
  <c r="P82" i="5"/>
  <c r="N82" i="5"/>
  <c r="M82" i="5"/>
  <c r="Q82" i="5"/>
  <c r="O82" i="5"/>
  <c r="R78" i="5"/>
  <c r="P78" i="5"/>
  <c r="N78" i="5"/>
  <c r="M78" i="5"/>
  <c r="Q78" i="5"/>
  <c r="O78" i="5"/>
  <c r="R74" i="5"/>
  <c r="P74" i="5"/>
  <c r="N74" i="5"/>
  <c r="M74" i="5"/>
  <c r="Q74" i="5"/>
  <c r="O74" i="5"/>
  <c r="R70" i="5"/>
  <c r="P70" i="5"/>
  <c r="N70" i="5"/>
  <c r="M70" i="5"/>
  <c r="Q70" i="5"/>
  <c r="O70" i="5"/>
  <c r="R66" i="5"/>
  <c r="P66" i="5"/>
  <c r="N66" i="5"/>
  <c r="M66" i="5"/>
  <c r="Q66" i="5"/>
  <c r="O66" i="5"/>
  <c r="R62" i="5"/>
  <c r="P62" i="5"/>
  <c r="N62" i="5"/>
  <c r="M62" i="5"/>
  <c r="Q62" i="5"/>
  <c r="O62" i="5"/>
  <c r="R58" i="5"/>
  <c r="P58" i="5"/>
  <c r="N58" i="5"/>
  <c r="M58" i="5"/>
  <c r="Q58" i="5"/>
  <c r="O58" i="5"/>
  <c r="R54" i="5"/>
  <c r="P54" i="5"/>
  <c r="N54" i="5"/>
  <c r="M54" i="5"/>
  <c r="Q54" i="5"/>
  <c r="O54" i="5"/>
  <c r="R50" i="5"/>
  <c r="P50" i="5"/>
  <c r="N50" i="5"/>
  <c r="M50" i="5"/>
  <c r="Q50" i="5"/>
  <c r="O50" i="5"/>
  <c r="R46" i="5"/>
  <c r="P46" i="5"/>
  <c r="N46" i="5"/>
  <c r="M46" i="5"/>
  <c r="Q46" i="5"/>
  <c r="O46" i="5"/>
  <c r="R42" i="5"/>
  <c r="P42" i="5"/>
  <c r="N42" i="5"/>
  <c r="M42" i="5"/>
  <c r="Q42" i="5"/>
  <c r="O42" i="5"/>
  <c r="R38" i="5"/>
  <c r="P38" i="5"/>
  <c r="N38" i="5"/>
  <c r="M38" i="5"/>
  <c r="Q38" i="5"/>
  <c r="O38" i="5"/>
  <c r="R34" i="5"/>
  <c r="P34" i="5"/>
  <c r="N34" i="5"/>
  <c r="M34" i="5"/>
  <c r="Q34" i="5"/>
  <c r="O34" i="5"/>
  <c r="R30" i="5"/>
  <c r="P30" i="5"/>
  <c r="N30" i="5"/>
  <c r="M30" i="5"/>
  <c r="Q30" i="5"/>
  <c r="O30" i="5"/>
  <c r="R26" i="5"/>
  <c r="P26" i="5"/>
  <c r="N26" i="5"/>
  <c r="M26" i="5"/>
  <c r="Q26" i="5"/>
  <c r="O26" i="5"/>
  <c r="R22" i="5"/>
  <c r="P22" i="5"/>
  <c r="N22" i="5"/>
  <c r="M22" i="5"/>
  <c r="Q22" i="5"/>
  <c r="O22" i="5"/>
  <c r="Q207" i="5"/>
  <c r="O207" i="5"/>
  <c r="R207" i="5"/>
  <c r="P207" i="5"/>
  <c r="N207" i="5"/>
  <c r="M207" i="5"/>
  <c r="Q203" i="5"/>
  <c r="O203" i="5"/>
  <c r="R203" i="5"/>
  <c r="P203" i="5"/>
  <c r="N203" i="5"/>
  <c r="M203" i="5"/>
  <c r="Q199" i="5"/>
  <c r="O199" i="5"/>
  <c r="R199" i="5"/>
  <c r="P199" i="5"/>
  <c r="N199" i="5"/>
  <c r="M199" i="5"/>
  <c r="Q195" i="5"/>
  <c r="O195" i="5"/>
  <c r="R195" i="5"/>
  <c r="P195" i="5"/>
  <c r="N195" i="5"/>
  <c r="M195" i="5"/>
  <c r="Q191" i="5"/>
  <c r="O191" i="5"/>
  <c r="R191" i="5"/>
  <c r="P191" i="5"/>
  <c r="N191" i="5"/>
  <c r="M191" i="5"/>
  <c r="Q187" i="5"/>
  <c r="O187" i="5"/>
  <c r="R187" i="5"/>
  <c r="P187" i="5"/>
  <c r="N187" i="5"/>
  <c r="M187" i="5"/>
  <c r="Q183" i="5"/>
  <c r="O183" i="5"/>
  <c r="R183" i="5"/>
  <c r="P183" i="5"/>
  <c r="N183" i="5"/>
  <c r="M183" i="5"/>
  <c r="Q179" i="5"/>
  <c r="O179" i="5"/>
  <c r="R179" i="5"/>
  <c r="P179" i="5"/>
  <c r="N179" i="5"/>
  <c r="M179" i="5"/>
  <c r="Q175" i="5"/>
  <c r="O175" i="5"/>
  <c r="R175" i="5"/>
  <c r="P175" i="5"/>
  <c r="N175" i="5"/>
  <c r="M175" i="5"/>
  <c r="Q171" i="5"/>
  <c r="O171" i="5"/>
  <c r="R171" i="5"/>
  <c r="P171" i="5"/>
  <c r="N171" i="5"/>
  <c r="M171" i="5"/>
  <c r="Q167" i="5"/>
  <c r="O167" i="5"/>
  <c r="R167" i="5"/>
  <c r="P167" i="5"/>
  <c r="N167" i="5"/>
  <c r="M167" i="5"/>
  <c r="Q163" i="5"/>
  <c r="O163" i="5"/>
  <c r="R163" i="5"/>
  <c r="P163" i="5"/>
  <c r="N163" i="5"/>
  <c r="M163" i="5"/>
  <c r="Q159" i="5"/>
  <c r="O159" i="5"/>
  <c r="R159" i="5"/>
  <c r="P159" i="5"/>
  <c r="N159" i="5"/>
  <c r="M159" i="5"/>
  <c r="Q155" i="5"/>
  <c r="O155" i="5"/>
  <c r="R155" i="5"/>
  <c r="P155" i="5"/>
  <c r="N155" i="5"/>
  <c r="M155" i="5"/>
  <c r="Q151" i="5"/>
  <c r="O151" i="5"/>
  <c r="R151" i="5"/>
  <c r="P151" i="5"/>
  <c r="N151" i="5"/>
  <c r="M151" i="5"/>
  <c r="Q147" i="5"/>
  <c r="O147" i="5"/>
  <c r="R147" i="5"/>
  <c r="P147" i="5"/>
  <c r="N147" i="5"/>
  <c r="M147" i="5"/>
  <c r="Q143" i="5"/>
  <c r="O143" i="5"/>
  <c r="R143" i="5"/>
  <c r="P143" i="5"/>
  <c r="N143" i="5"/>
  <c r="M143" i="5"/>
  <c r="Q139" i="5"/>
  <c r="O139" i="5"/>
  <c r="R139" i="5"/>
  <c r="P139" i="5"/>
  <c r="N139" i="5"/>
  <c r="M139" i="5"/>
  <c r="Q135" i="5"/>
  <c r="O135" i="5"/>
  <c r="R135" i="5"/>
  <c r="P135" i="5"/>
  <c r="N135" i="5"/>
  <c r="M135" i="5"/>
  <c r="Q131" i="5"/>
  <c r="O131" i="5"/>
  <c r="R131" i="5"/>
  <c r="P131" i="5"/>
  <c r="N131" i="5"/>
  <c r="M131" i="5"/>
  <c r="Q127" i="5"/>
  <c r="O127" i="5"/>
  <c r="R127" i="5"/>
  <c r="P127" i="5"/>
  <c r="N127" i="5"/>
  <c r="M127" i="5"/>
  <c r="Q123" i="5"/>
  <c r="O123" i="5"/>
  <c r="R123" i="5"/>
  <c r="P123" i="5"/>
  <c r="N123" i="5"/>
  <c r="M123" i="5"/>
  <c r="Q119" i="5"/>
  <c r="O119" i="5"/>
  <c r="R119" i="5"/>
  <c r="P119" i="5"/>
  <c r="N119" i="5"/>
  <c r="M119" i="5"/>
  <c r="Q115" i="5"/>
  <c r="O115" i="5"/>
  <c r="R115" i="5"/>
  <c r="P115" i="5"/>
  <c r="N115" i="5"/>
  <c r="M115" i="5"/>
  <c r="Q111" i="5"/>
  <c r="O111" i="5"/>
  <c r="R111" i="5"/>
  <c r="P111" i="5"/>
  <c r="N111" i="5"/>
  <c r="M111" i="5"/>
  <c r="Q107" i="5"/>
  <c r="O107" i="5"/>
  <c r="R107" i="5"/>
  <c r="P107" i="5"/>
  <c r="N107" i="5"/>
  <c r="M107" i="5"/>
  <c r="Q103" i="5"/>
  <c r="O103" i="5"/>
  <c r="R103" i="5"/>
  <c r="P103" i="5"/>
  <c r="N103" i="5"/>
  <c r="M103" i="5"/>
  <c r="Q99" i="5"/>
  <c r="O99" i="5"/>
  <c r="R99" i="5"/>
  <c r="P99" i="5"/>
  <c r="N99" i="5"/>
  <c r="M99" i="5"/>
  <c r="Q95" i="5"/>
  <c r="O95" i="5"/>
  <c r="R95" i="5"/>
  <c r="P95" i="5"/>
  <c r="N95" i="5"/>
  <c r="M95" i="5"/>
  <c r="Q91" i="5"/>
  <c r="O91" i="5"/>
  <c r="R91" i="5"/>
  <c r="P91" i="5"/>
  <c r="N91" i="5"/>
  <c r="M91" i="5"/>
  <c r="Q87" i="5"/>
  <c r="O87" i="5"/>
  <c r="R87" i="5"/>
  <c r="P87" i="5"/>
  <c r="N87" i="5"/>
  <c r="M87" i="5"/>
  <c r="Q83" i="5"/>
  <c r="O83" i="5"/>
  <c r="R83" i="5"/>
  <c r="P83" i="5"/>
  <c r="N83" i="5"/>
  <c r="M83" i="5"/>
  <c r="Q79" i="5"/>
  <c r="O79" i="5"/>
  <c r="R79" i="5"/>
  <c r="P79" i="5"/>
  <c r="N79" i="5"/>
  <c r="M79" i="5"/>
  <c r="Q75" i="5"/>
  <c r="O75" i="5"/>
  <c r="R75" i="5"/>
  <c r="P75" i="5"/>
  <c r="N75" i="5"/>
  <c r="M75" i="5"/>
  <c r="Q71" i="5"/>
  <c r="O71" i="5"/>
  <c r="R71" i="5"/>
  <c r="P71" i="5"/>
  <c r="N71" i="5"/>
  <c r="M71" i="5"/>
  <c r="Q67" i="5"/>
  <c r="O67" i="5"/>
  <c r="R67" i="5"/>
  <c r="P67" i="5"/>
  <c r="N67" i="5"/>
  <c r="M67" i="5"/>
  <c r="Q63" i="5"/>
  <c r="O63" i="5"/>
  <c r="R63" i="5"/>
  <c r="P63" i="5"/>
  <c r="N63" i="5"/>
  <c r="M63" i="5"/>
  <c r="Q59" i="5"/>
  <c r="O59" i="5"/>
  <c r="R59" i="5"/>
  <c r="P59" i="5"/>
  <c r="N59" i="5"/>
  <c r="M59" i="5"/>
  <c r="Q55" i="5"/>
  <c r="O55" i="5"/>
  <c r="R55" i="5"/>
  <c r="P55" i="5"/>
  <c r="N55" i="5"/>
  <c r="M55" i="5"/>
  <c r="Q51" i="5"/>
  <c r="O51" i="5"/>
  <c r="R51" i="5"/>
  <c r="P51" i="5"/>
  <c r="N51" i="5"/>
  <c r="M51" i="5"/>
  <c r="Q47" i="5"/>
  <c r="O47" i="5"/>
  <c r="R47" i="5"/>
  <c r="P47" i="5"/>
  <c r="N47" i="5"/>
  <c r="M47" i="5"/>
  <c r="Q43" i="5"/>
  <c r="O43" i="5"/>
  <c r="R43" i="5"/>
  <c r="P43" i="5"/>
  <c r="N43" i="5"/>
  <c r="M43" i="5"/>
  <c r="Q39" i="5"/>
  <c r="O39" i="5"/>
  <c r="R39" i="5"/>
  <c r="P39" i="5"/>
  <c r="N39" i="5"/>
  <c r="M39" i="5"/>
  <c r="Q35" i="5"/>
  <c r="O35" i="5"/>
  <c r="R35" i="5"/>
  <c r="P35" i="5"/>
  <c r="N35" i="5"/>
  <c r="M35" i="5"/>
  <c r="Q31" i="5"/>
  <c r="O31" i="5"/>
  <c r="R31" i="5"/>
  <c r="P31" i="5"/>
  <c r="N31" i="5"/>
  <c r="M31" i="5"/>
  <c r="Q27" i="5"/>
  <c r="O27" i="5"/>
  <c r="R27" i="5"/>
  <c r="P27" i="5"/>
  <c r="N27" i="5"/>
  <c r="M27" i="5"/>
  <c r="Q23" i="5"/>
  <c r="O23" i="5"/>
  <c r="R23" i="5"/>
  <c r="P23" i="5"/>
  <c r="N23" i="5"/>
  <c r="M23" i="5"/>
  <c r="R210" i="5"/>
  <c r="P210" i="5"/>
  <c r="N210" i="5"/>
  <c r="Q210" i="5"/>
  <c r="O210" i="5"/>
  <c r="M210" i="5"/>
  <c r="R208" i="5"/>
  <c r="P208" i="5"/>
  <c r="N208" i="5"/>
  <c r="Q208" i="5"/>
  <c r="O208" i="5"/>
  <c r="M208" i="5"/>
  <c r="R204" i="5"/>
  <c r="P204" i="5"/>
  <c r="N204" i="5"/>
  <c r="Q204" i="5"/>
  <c r="O204" i="5"/>
  <c r="M204" i="5"/>
  <c r="R200" i="5"/>
  <c r="P200" i="5"/>
  <c r="N200" i="5"/>
  <c r="Q200" i="5"/>
  <c r="O200" i="5"/>
  <c r="M200" i="5"/>
  <c r="R196" i="5"/>
  <c r="P196" i="5"/>
  <c r="N196" i="5"/>
  <c r="Q196" i="5"/>
  <c r="O196" i="5"/>
  <c r="M196" i="5"/>
  <c r="R192" i="5"/>
  <c r="P192" i="5"/>
  <c r="N192" i="5"/>
  <c r="Q192" i="5"/>
  <c r="O192" i="5"/>
  <c r="M192" i="5"/>
  <c r="R188" i="5"/>
  <c r="P188" i="5"/>
  <c r="N188" i="5"/>
  <c r="Q188" i="5"/>
  <c r="O188" i="5"/>
  <c r="M188" i="5"/>
  <c r="R184" i="5"/>
  <c r="P184" i="5"/>
  <c r="N184" i="5"/>
  <c r="Q184" i="5"/>
  <c r="O184" i="5"/>
  <c r="M184" i="5"/>
  <c r="R180" i="5"/>
  <c r="P180" i="5"/>
  <c r="N180" i="5"/>
  <c r="Q180" i="5"/>
  <c r="O180" i="5"/>
  <c r="M180" i="5"/>
  <c r="R176" i="5"/>
  <c r="P176" i="5"/>
  <c r="N176" i="5"/>
  <c r="Q176" i="5"/>
  <c r="O176" i="5"/>
  <c r="M176" i="5"/>
  <c r="R172" i="5"/>
  <c r="P172" i="5"/>
  <c r="N172" i="5"/>
  <c r="Q172" i="5"/>
  <c r="O172" i="5"/>
  <c r="M172" i="5"/>
  <c r="R168" i="5"/>
  <c r="P168" i="5"/>
  <c r="N168" i="5"/>
  <c r="Q168" i="5"/>
  <c r="O168" i="5"/>
  <c r="M168" i="5"/>
  <c r="R164" i="5"/>
  <c r="P164" i="5"/>
  <c r="N164" i="5"/>
  <c r="Q164" i="5"/>
  <c r="O164" i="5"/>
  <c r="M164" i="5"/>
  <c r="R160" i="5"/>
  <c r="P160" i="5"/>
  <c r="N160" i="5"/>
  <c r="Q160" i="5"/>
  <c r="O160" i="5"/>
  <c r="M160" i="5"/>
  <c r="R156" i="5"/>
  <c r="P156" i="5"/>
  <c r="N156" i="5"/>
  <c r="Q156" i="5"/>
  <c r="O156" i="5"/>
  <c r="M156" i="5"/>
  <c r="R152" i="5"/>
  <c r="P152" i="5"/>
  <c r="N152" i="5"/>
  <c r="Q152" i="5"/>
  <c r="O152" i="5"/>
  <c r="M152" i="5"/>
  <c r="R148" i="5"/>
  <c r="P148" i="5"/>
  <c r="N148" i="5"/>
  <c r="Q148" i="5"/>
  <c r="O148" i="5"/>
  <c r="M148" i="5"/>
  <c r="R144" i="5"/>
  <c r="P144" i="5"/>
  <c r="N144" i="5"/>
  <c r="Q144" i="5"/>
  <c r="O144" i="5"/>
  <c r="M144" i="5"/>
  <c r="R140" i="5"/>
  <c r="P140" i="5"/>
  <c r="N140" i="5"/>
  <c r="Q140" i="5"/>
  <c r="O140" i="5"/>
  <c r="M140" i="5"/>
  <c r="R136" i="5"/>
  <c r="P136" i="5"/>
  <c r="N136" i="5"/>
  <c r="Q136" i="5"/>
  <c r="O136" i="5"/>
  <c r="M136" i="5"/>
  <c r="R132" i="5"/>
  <c r="P132" i="5"/>
  <c r="N132" i="5"/>
  <c r="Q132" i="5"/>
  <c r="O132" i="5"/>
  <c r="M132" i="5"/>
  <c r="R128" i="5"/>
  <c r="P128" i="5"/>
  <c r="N128" i="5"/>
  <c r="Q128" i="5"/>
  <c r="O128" i="5"/>
  <c r="M128" i="5"/>
  <c r="R124" i="5"/>
  <c r="P124" i="5"/>
  <c r="N124" i="5"/>
  <c r="Q124" i="5"/>
  <c r="O124" i="5"/>
  <c r="M124" i="5"/>
  <c r="R120" i="5"/>
  <c r="P120" i="5"/>
  <c r="N120" i="5"/>
  <c r="Q120" i="5"/>
  <c r="O120" i="5"/>
  <c r="M120" i="5"/>
  <c r="R116" i="5"/>
  <c r="P116" i="5"/>
  <c r="N116" i="5"/>
  <c r="Q116" i="5"/>
  <c r="O116" i="5"/>
  <c r="M116" i="5"/>
  <c r="R112" i="5"/>
  <c r="P112" i="5"/>
  <c r="N112" i="5"/>
  <c r="Q112" i="5"/>
  <c r="O112" i="5"/>
  <c r="M112" i="5"/>
  <c r="R108" i="5"/>
  <c r="Q108" i="5"/>
  <c r="P108" i="5"/>
  <c r="N108" i="5"/>
  <c r="M108" i="5"/>
  <c r="O108" i="5"/>
  <c r="R104" i="5"/>
  <c r="P104" i="5"/>
  <c r="N104" i="5"/>
  <c r="M104" i="5"/>
  <c r="Q104" i="5"/>
  <c r="O104" i="5"/>
  <c r="R100" i="5"/>
  <c r="P100" i="5"/>
  <c r="N100" i="5"/>
  <c r="M100" i="5"/>
  <c r="Q100" i="5"/>
  <c r="O100" i="5"/>
  <c r="R96" i="5"/>
  <c r="P96" i="5"/>
  <c r="N96" i="5"/>
  <c r="M96" i="5"/>
  <c r="Q96" i="5"/>
  <c r="O96" i="5"/>
  <c r="R92" i="5"/>
  <c r="P92" i="5"/>
  <c r="N92" i="5"/>
  <c r="M92" i="5"/>
  <c r="Q92" i="5"/>
  <c r="O92" i="5"/>
  <c r="R88" i="5"/>
  <c r="P88" i="5"/>
  <c r="N88" i="5"/>
  <c r="M88" i="5"/>
  <c r="Q88" i="5"/>
  <c r="O88" i="5"/>
  <c r="R84" i="5"/>
  <c r="P84" i="5"/>
  <c r="N84" i="5"/>
  <c r="M84" i="5"/>
  <c r="Q84" i="5"/>
  <c r="O84" i="5"/>
  <c r="R80" i="5"/>
  <c r="P80" i="5"/>
  <c r="N80" i="5"/>
  <c r="M80" i="5"/>
  <c r="Q80" i="5"/>
  <c r="O80" i="5"/>
  <c r="R76" i="5"/>
  <c r="P76" i="5"/>
  <c r="N76" i="5"/>
  <c r="M76" i="5"/>
  <c r="Q76" i="5"/>
  <c r="O76" i="5"/>
  <c r="R72" i="5"/>
  <c r="P72" i="5"/>
  <c r="N72" i="5"/>
  <c r="M72" i="5"/>
  <c r="Q72" i="5"/>
  <c r="O72" i="5"/>
  <c r="R68" i="5"/>
  <c r="P68" i="5"/>
  <c r="N68" i="5"/>
  <c r="M68" i="5"/>
  <c r="Q68" i="5"/>
  <c r="O68" i="5"/>
  <c r="R64" i="5"/>
  <c r="P64" i="5"/>
  <c r="N64" i="5"/>
  <c r="M64" i="5"/>
  <c r="Q64" i="5"/>
  <c r="O64" i="5"/>
  <c r="R60" i="5"/>
  <c r="P60" i="5"/>
  <c r="N60" i="5"/>
  <c r="M60" i="5"/>
  <c r="Q60" i="5"/>
  <c r="O60" i="5"/>
  <c r="R56" i="5"/>
  <c r="P56" i="5"/>
  <c r="N56" i="5"/>
  <c r="M56" i="5"/>
  <c r="Q56" i="5"/>
  <c r="O56" i="5"/>
  <c r="R52" i="5"/>
  <c r="P52" i="5"/>
  <c r="N52" i="5"/>
  <c r="M52" i="5"/>
  <c r="Q52" i="5"/>
  <c r="O52" i="5"/>
  <c r="R48" i="5"/>
  <c r="P48" i="5"/>
  <c r="N48" i="5"/>
  <c r="M48" i="5"/>
  <c r="Q48" i="5"/>
  <c r="O48" i="5"/>
  <c r="R44" i="5"/>
  <c r="P44" i="5"/>
  <c r="N44" i="5"/>
  <c r="M44" i="5"/>
  <c r="Q44" i="5"/>
  <c r="O44" i="5"/>
  <c r="R40" i="5"/>
  <c r="P40" i="5"/>
  <c r="N40" i="5"/>
  <c r="M40" i="5"/>
  <c r="Q40" i="5"/>
  <c r="O40" i="5"/>
  <c r="R36" i="5"/>
  <c r="P36" i="5"/>
  <c r="N36" i="5"/>
  <c r="M36" i="5"/>
  <c r="Q36" i="5"/>
  <c r="O36" i="5"/>
  <c r="R32" i="5"/>
  <c r="P32" i="5"/>
  <c r="N32" i="5"/>
  <c r="M32" i="5"/>
  <c r="Q32" i="5"/>
  <c r="O32" i="5"/>
  <c r="R28" i="5"/>
  <c r="P28" i="5"/>
  <c r="N28" i="5"/>
  <c r="M28" i="5"/>
  <c r="Q28" i="5"/>
  <c r="O28" i="5"/>
  <c r="R24" i="5"/>
  <c r="P24" i="5"/>
  <c r="N24" i="5"/>
  <c r="M24" i="5"/>
  <c r="Q24" i="5"/>
  <c r="O24" i="5"/>
  <c r="Q209" i="5"/>
  <c r="O209" i="5"/>
  <c r="R209" i="5"/>
  <c r="P209" i="5"/>
  <c r="N209" i="5"/>
  <c r="M209" i="5"/>
  <c r="Q205" i="5"/>
  <c r="O205" i="5"/>
  <c r="R205" i="5"/>
  <c r="P205" i="5"/>
  <c r="N205" i="5"/>
  <c r="M205" i="5"/>
  <c r="Q201" i="5"/>
  <c r="O201" i="5"/>
  <c r="R201" i="5"/>
  <c r="P201" i="5"/>
  <c r="N201" i="5"/>
  <c r="M201" i="5"/>
  <c r="Q197" i="5"/>
  <c r="O197" i="5"/>
  <c r="R197" i="5"/>
  <c r="P197" i="5"/>
  <c r="N197" i="5"/>
  <c r="M197" i="5"/>
  <c r="Q193" i="5"/>
  <c r="O193" i="5"/>
  <c r="R193" i="5"/>
  <c r="P193" i="5"/>
  <c r="N193" i="5"/>
  <c r="M193" i="5"/>
  <c r="Q189" i="5"/>
  <c r="O189" i="5"/>
  <c r="R189" i="5"/>
  <c r="P189" i="5"/>
  <c r="N189" i="5"/>
  <c r="M189" i="5"/>
  <c r="Q185" i="5"/>
  <c r="O185" i="5"/>
  <c r="R185" i="5"/>
  <c r="P185" i="5"/>
  <c r="N185" i="5"/>
  <c r="M185" i="5"/>
  <c r="Q181" i="5"/>
  <c r="O181" i="5"/>
  <c r="R181" i="5"/>
  <c r="P181" i="5"/>
  <c r="N181" i="5"/>
  <c r="M181" i="5"/>
  <c r="Q177" i="5"/>
  <c r="O177" i="5"/>
  <c r="R177" i="5"/>
  <c r="P177" i="5"/>
  <c r="N177" i="5"/>
  <c r="M177" i="5"/>
  <c r="Q173" i="5"/>
  <c r="O173" i="5"/>
  <c r="R173" i="5"/>
  <c r="P173" i="5"/>
  <c r="N173" i="5"/>
  <c r="M173" i="5"/>
  <c r="Q169" i="5"/>
  <c r="O169" i="5"/>
  <c r="R169" i="5"/>
  <c r="P169" i="5"/>
  <c r="N169" i="5"/>
  <c r="M169" i="5"/>
  <c r="Q165" i="5"/>
  <c r="O165" i="5"/>
  <c r="R165" i="5"/>
  <c r="P165" i="5"/>
  <c r="N165" i="5"/>
  <c r="M165" i="5"/>
  <c r="Q161" i="5"/>
  <c r="O161" i="5"/>
  <c r="R161" i="5"/>
  <c r="P161" i="5"/>
  <c r="N161" i="5"/>
  <c r="M161" i="5"/>
  <c r="Q157" i="5"/>
  <c r="O157" i="5"/>
  <c r="R157" i="5"/>
  <c r="P157" i="5"/>
  <c r="N157" i="5"/>
  <c r="M157" i="5"/>
  <c r="Q153" i="5"/>
  <c r="O153" i="5"/>
  <c r="R153" i="5"/>
  <c r="P153" i="5"/>
  <c r="N153" i="5"/>
  <c r="M153" i="5"/>
  <c r="Q149" i="5"/>
  <c r="O149" i="5"/>
  <c r="R149" i="5"/>
  <c r="P149" i="5"/>
  <c r="N149" i="5"/>
  <c r="M149" i="5"/>
  <c r="Q145" i="5"/>
  <c r="O145" i="5"/>
  <c r="R145" i="5"/>
  <c r="P145" i="5"/>
  <c r="N145" i="5"/>
  <c r="M145" i="5"/>
  <c r="Q141" i="5"/>
  <c r="O141" i="5"/>
  <c r="R141" i="5"/>
  <c r="P141" i="5"/>
  <c r="N141" i="5"/>
  <c r="M141" i="5"/>
  <c r="Q137" i="5"/>
  <c r="O137" i="5"/>
  <c r="R137" i="5"/>
  <c r="P137" i="5"/>
  <c r="N137" i="5"/>
  <c r="M137" i="5"/>
  <c r="Q133" i="5"/>
  <c r="O133" i="5"/>
  <c r="R133" i="5"/>
  <c r="P133" i="5"/>
  <c r="N133" i="5"/>
  <c r="M133" i="5"/>
  <c r="Q129" i="5"/>
  <c r="O129" i="5"/>
  <c r="R129" i="5"/>
  <c r="P129" i="5"/>
  <c r="N129" i="5"/>
  <c r="M129" i="5"/>
  <c r="Q125" i="5"/>
  <c r="O125" i="5"/>
  <c r="R125" i="5"/>
  <c r="P125" i="5"/>
  <c r="N125" i="5"/>
  <c r="M125" i="5"/>
  <c r="Q121" i="5"/>
  <c r="O121" i="5"/>
  <c r="R121" i="5"/>
  <c r="P121" i="5"/>
  <c r="N121" i="5"/>
  <c r="M121" i="5"/>
  <c r="Q117" i="5"/>
  <c r="O117" i="5"/>
  <c r="R117" i="5"/>
  <c r="P117" i="5"/>
  <c r="N117" i="5"/>
  <c r="M117" i="5"/>
  <c r="Q113" i="5"/>
  <c r="O113" i="5"/>
  <c r="R113" i="5"/>
  <c r="P113" i="5"/>
  <c r="N113" i="5"/>
  <c r="M113" i="5"/>
  <c r="Q109" i="5"/>
  <c r="O109" i="5"/>
  <c r="R109" i="5"/>
  <c r="P109" i="5"/>
  <c r="N109" i="5"/>
  <c r="M109" i="5"/>
  <c r="Q105" i="5"/>
  <c r="O105" i="5"/>
  <c r="R105" i="5"/>
  <c r="P105" i="5"/>
  <c r="N105" i="5"/>
  <c r="M105" i="5"/>
  <c r="Q101" i="5"/>
  <c r="O101" i="5"/>
  <c r="R101" i="5"/>
  <c r="P101" i="5"/>
  <c r="N101" i="5"/>
  <c r="M101" i="5"/>
  <c r="Q97" i="5"/>
  <c r="O97" i="5"/>
  <c r="R97" i="5"/>
  <c r="P97" i="5"/>
  <c r="N97" i="5"/>
  <c r="M97" i="5"/>
  <c r="Q93" i="5"/>
  <c r="O93" i="5"/>
  <c r="R93" i="5"/>
  <c r="P93" i="5"/>
  <c r="N93" i="5"/>
  <c r="M93" i="5"/>
  <c r="Q89" i="5"/>
  <c r="O89" i="5"/>
  <c r="R89" i="5"/>
  <c r="P89" i="5"/>
  <c r="N89" i="5"/>
  <c r="M89" i="5"/>
  <c r="Q85" i="5"/>
  <c r="O85" i="5"/>
  <c r="R85" i="5"/>
  <c r="P85" i="5"/>
  <c r="N85" i="5"/>
  <c r="M85" i="5"/>
  <c r="Q81" i="5"/>
  <c r="O81" i="5"/>
  <c r="R81" i="5"/>
  <c r="P81" i="5"/>
  <c r="N81" i="5"/>
  <c r="M81" i="5"/>
  <c r="Q77" i="5"/>
  <c r="O77" i="5"/>
  <c r="R77" i="5"/>
  <c r="P77" i="5"/>
  <c r="N77" i="5"/>
  <c r="M77" i="5"/>
  <c r="Q73" i="5"/>
  <c r="O73" i="5"/>
  <c r="R73" i="5"/>
  <c r="P73" i="5"/>
  <c r="N73" i="5"/>
  <c r="M73" i="5"/>
  <c r="Q69" i="5"/>
  <c r="O69" i="5"/>
  <c r="R69" i="5"/>
  <c r="P69" i="5"/>
  <c r="N69" i="5"/>
  <c r="M69" i="5"/>
  <c r="Q65" i="5"/>
  <c r="O65" i="5"/>
  <c r="R65" i="5"/>
  <c r="P65" i="5"/>
  <c r="N65" i="5"/>
  <c r="M65" i="5"/>
  <c r="Q61" i="5"/>
  <c r="O61" i="5"/>
  <c r="R61" i="5"/>
  <c r="P61" i="5"/>
  <c r="N61" i="5"/>
  <c r="M61" i="5"/>
  <c r="Q57" i="5"/>
  <c r="O57" i="5"/>
  <c r="R57" i="5"/>
  <c r="P57" i="5"/>
  <c r="N57" i="5"/>
  <c r="M57" i="5"/>
  <c r="Q53" i="5"/>
  <c r="O53" i="5"/>
  <c r="R53" i="5"/>
  <c r="P53" i="5"/>
  <c r="N53" i="5"/>
  <c r="M53" i="5"/>
  <c r="Q49" i="5"/>
  <c r="O49" i="5"/>
  <c r="R49" i="5"/>
  <c r="P49" i="5"/>
  <c r="N49" i="5"/>
  <c r="M49" i="5"/>
  <c r="Q45" i="5"/>
  <c r="O45" i="5"/>
  <c r="R45" i="5"/>
  <c r="P45" i="5"/>
  <c r="N45" i="5"/>
  <c r="M45" i="5"/>
  <c r="Q41" i="5"/>
  <c r="O41" i="5"/>
  <c r="R41" i="5"/>
  <c r="P41" i="5"/>
  <c r="N41" i="5"/>
  <c r="M41" i="5"/>
  <c r="Q37" i="5"/>
  <c r="O37" i="5"/>
  <c r="R37" i="5"/>
  <c r="P37" i="5"/>
  <c r="N37" i="5"/>
  <c r="M37" i="5"/>
  <c r="Q33" i="5"/>
  <c r="O33" i="5"/>
  <c r="R33" i="5"/>
  <c r="P33" i="5"/>
  <c r="N33" i="5"/>
  <c r="M33" i="5"/>
  <c r="Q29" i="5"/>
  <c r="O29" i="5"/>
  <c r="R29" i="5"/>
  <c r="P29" i="5"/>
  <c r="N29" i="5"/>
  <c r="M29" i="5"/>
  <c r="Q25" i="5"/>
  <c r="O25" i="5"/>
  <c r="R25" i="5"/>
  <c r="P25" i="5"/>
  <c r="N25" i="5"/>
  <c r="M25" i="5"/>
  <c r="Q21" i="5"/>
  <c r="O21" i="5"/>
  <c r="R21" i="5"/>
  <c r="P21" i="5"/>
  <c r="N21" i="5"/>
  <c r="M21" i="5"/>
  <c r="AH12" i="2"/>
  <c r="H12" i="5" s="1"/>
  <c r="AG11" i="2"/>
  <c r="G11" i="5" s="1"/>
  <c r="N208" i="2"/>
  <c r="M208" i="2"/>
  <c r="N204" i="2"/>
  <c r="M204" i="2"/>
  <c r="N200" i="2"/>
  <c r="M200" i="2"/>
  <c r="N196" i="2"/>
  <c r="M196" i="2"/>
  <c r="N192" i="2"/>
  <c r="M192" i="2"/>
  <c r="N188" i="2"/>
  <c r="M188" i="2"/>
  <c r="N184" i="2"/>
  <c r="M184" i="2"/>
  <c r="N180" i="2"/>
  <c r="M180" i="2"/>
  <c r="N176" i="2"/>
  <c r="M176" i="2"/>
  <c r="N172" i="2"/>
  <c r="M172" i="2"/>
  <c r="N168" i="2"/>
  <c r="M168" i="2"/>
  <c r="N164" i="2"/>
  <c r="M164" i="2"/>
  <c r="N160" i="2"/>
  <c r="M160" i="2"/>
  <c r="N156" i="2"/>
  <c r="M156" i="2"/>
  <c r="N152" i="2"/>
  <c r="M152" i="2"/>
  <c r="N148" i="2"/>
  <c r="M148" i="2"/>
  <c r="N144" i="2"/>
  <c r="M144" i="2"/>
  <c r="N140" i="2"/>
  <c r="M140" i="2"/>
  <c r="N136" i="2"/>
  <c r="M136" i="2"/>
  <c r="N132" i="2"/>
  <c r="M132" i="2"/>
  <c r="N128" i="2"/>
  <c r="M128" i="2"/>
  <c r="N124" i="2"/>
  <c r="M124" i="2"/>
  <c r="N120" i="2"/>
  <c r="M120" i="2"/>
  <c r="N116" i="2"/>
  <c r="M116" i="2"/>
  <c r="N112" i="2"/>
  <c r="M112" i="2"/>
  <c r="N108" i="2"/>
  <c r="M108" i="2"/>
  <c r="N104" i="2"/>
  <c r="M104" i="2"/>
  <c r="N100" i="2"/>
  <c r="M100" i="2"/>
  <c r="N96" i="2"/>
  <c r="M96" i="2"/>
  <c r="N92" i="2"/>
  <c r="M92" i="2"/>
  <c r="N88" i="2"/>
  <c r="M88" i="2"/>
  <c r="N84" i="2"/>
  <c r="M84" i="2"/>
  <c r="N80" i="2"/>
  <c r="M80" i="2"/>
  <c r="N76" i="2"/>
  <c r="M76" i="2"/>
  <c r="N72" i="2"/>
  <c r="M72" i="2"/>
  <c r="N68" i="2"/>
  <c r="M68" i="2"/>
  <c r="N64" i="2"/>
  <c r="M64" i="2"/>
  <c r="N60" i="2"/>
  <c r="M60" i="2"/>
  <c r="N56" i="2"/>
  <c r="M56" i="2"/>
  <c r="N52" i="2"/>
  <c r="M52" i="2"/>
  <c r="N48" i="2"/>
  <c r="M48" i="2"/>
  <c r="N44" i="2"/>
  <c r="M44" i="2"/>
  <c r="N40" i="2"/>
  <c r="M40" i="2"/>
  <c r="N36" i="2"/>
  <c r="M36" i="2"/>
  <c r="N32" i="2"/>
  <c r="M32" i="2"/>
  <c r="N28" i="2"/>
  <c r="M28" i="2"/>
  <c r="N24" i="2"/>
  <c r="M24" i="2"/>
  <c r="N209" i="2"/>
  <c r="M209" i="2"/>
  <c r="N205" i="2"/>
  <c r="M205" i="2"/>
  <c r="N201" i="2"/>
  <c r="M201" i="2"/>
  <c r="N197" i="2"/>
  <c r="M197" i="2"/>
  <c r="N193" i="2"/>
  <c r="M193" i="2"/>
  <c r="N189" i="2"/>
  <c r="M189" i="2"/>
  <c r="N185" i="2"/>
  <c r="M185" i="2"/>
  <c r="N181" i="2"/>
  <c r="M181" i="2"/>
  <c r="N177" i="2"/>
  <c r="M177" i="2"/>
  <c r="N173" i="2"/>
  <c r="M173" i="2"/>
  <c r="N169" i="2"/>
  <c r="M169" i="2"/>
  <c r="N165" i="2"/>
  <c r="M165" i="2"/>
  <c r="N161" i="2"/>
  <c r="M161" i="2"/>
  <c r="N157" i="2"/>
  <c r="M157" i="2"/>
  <c r="N153" i="2"/>
  <c r="M153" i="2"/>
  <c r="N149" i="2"/>
  <c r="M149" i="2"/>
  <c r="N145" i="2"/>
  <c r="M145" i="2"/>
  <c r="N141" i="2"/>
  <c r="M141" i="2"/>
  <c r="N137" i="2"/>
  <c r="M137" i="2"/>
  <c r="N133" i="2"/>
  <c r="M133" i="2"/>
  <c r="N129" i="2"/>
  <c r="M129" i="2"/>
  <c r="N125" i="2"/>
  <c r="M125" i="2"/>
  <c r="N121" i="2"/>
  <c r="M121" i="2"/>
  <c r="N117" i="2"/>
  <c r="M117" i="2"/>
  <c r="N113" i="2"/>
  <c r="M113" i="2"/>
  <c r="N109" i="2"/>
  <c r="M109" i="2"/>
  <c r="N105" i="2"/>
  <c r="M105" i="2"/>
  <c r="N101" i="2"/>
  <c r="M101" i="2"/>
  <c r="N97" i="2"/>
  <c r="M97" i="2"/>
  <c r="N93" i="2"/>
  <c r="M93" i="2"/>
  <c r="N89" i="2"/>
  <c r="M89" i="2"/>
  <c r="N85" i="2"/>
  <c r="M85" i="2"/>
  <c r="N81" i="2"/>
  <c r="M81" i="2"/>
  <c r="N77" i="2"/>
  <c r="M77" i="2"/>
  <c r="N73" i="2"/>
  <c r="M73" i="2"/>
  <c r="N69" i="2"/>
  <c r="M69" i="2"/>
  <c r="N65" i="2"/>
  <c r="M65" i="2"/>
  <c r="N61" i="2"/>
  <c r="M61" i="2"/>
  <c r="N57" i="2"/>
  <c r="M57" i="2"/>
  <c r="N53" i="2"/>
  <c r="M53" i="2"/>
  <c r="N49" i="2"/>
  <c r="M49" i="2"/>
  <c r="N45" i="2"/>
  <c r="M45" i="2"/>
  <c r="N41" i="2"/>
  <c r="M41" i="2"/>
  <c r="N37" i="2"/>
  <c r="M37" i="2"/>
  <c r="N33" i="2"/>
  <c r="M33" i="2"/>
  <c r="N29" i="2"/>
  <c r="M29" i="2"/>
  <c r="N25" i="2"/>
  <c r="M25" i="2"/>
  <c r="N21" i="2"/>
  <c r="M21" i="2"/>
  <c r="AH206" i="2"/>
  <c r="N206" i="2"/>
  <c r="M206" i="2"/>
  <c r="AH202" i="2"/>
  <c r="N202" i="2"/>
  <c r="M202" i="2"/>
  <c r="AH198" i="2"/>
  <c r="N198" i="2"/>
  <c r="M198" i="2"/>
  <c r="AH194" i="2"/>
  <c r="N194" i="2"/>
  <c r="M194" i="2"/>
  <c r="AH190" i="2"/>
  <c r="N190" i="2"/>
  <c r="M190" i="2"/>
  <c r="AH186" i="2"/>
  <c r="N186" i="2"/>
  <c r="M186" i="2"/>
  <c r="AH182" i="2"/>
  <c r="N182" i="2"/>
  <c r="M182" i="2"/>
  <c r="AH178" i="2"/>
  <c r="N178" i="2"/>
  <c r="M178" i="2"/>
  <c r="AH174" i="2"/>
  <c r="N174" i="2"/>
  <c r="M174" i="2"/>
  <c r="AH170" i="2"/>
  <c r="N170" i="2"/>
  <c r="M170" i="2"/>
  <c r="AH166" i="2"/>
  <c r="N166" i="2"/>
  <c r="M166" i="2"/>
  <c r="AH162" i="2"/>
  <c r="N162" i="2"/>
  <c r="M162" i="2"/>
  <c r="AH158" i="2"/>
  <c r="N158" i="2"/>
  <c r="M158" i="2"/>
  <c r="AH154" i="2"/>
  <c r="N154" i="2"/>
  <c r="M154" i="2"/>
  <c r="AH150" i="2"/>
  <c r="N150" i="2"/>
  <c r="M150" i="2"/>
  <c r="AH146" i="2"/>
  <c r="N146" i="2"/>
  <c r="M146" i="2"/>
  <c r="AH142" i="2"/>
  <c r="N142" i="2"/>
  <c r="M142" i="2"/>
  <c r="AH138" i="2"/>
  <c r="N138" i="2"/>
  <c r="M138" i="2"/>
  <c r="AH134" i="2"/>
  <c r="N134" i="2"/>
  <c r="M134" i="2"/>
  <c r="AH130" i="2"/>
  <c r="N130" i="2"/>
  <c r="M130" i="2"/>
  <c r="AH126" i="2"/>
  <c r="N126" i="2"/>
  <c r="M126" i="2"/>
  <c r="AH122" i="2"/>
  <c r="N122" i="2"/>
  <c r="M122" i="2"/>
  <c r="AH118" i="2"/>
  <c r="N118" i="2"/>
  <c r="M118" i="2"/>
  <c r="AH114" i="2"/>
  <c r="N114" i="2"/>
  <c r="M114" i="2"/>
  <c r="AH110" i="2"/>
  <c r="N110" i="2"/>
  <c r="M110" i="2"/>
  <c r="AH106" i="2"/>
  <c r="N106" i="2"/>
  <c r="M106" i="2"/>
  <c r="AH102" i="2"/>
  <c r="N102" i="2"/>
  <c r="M102" i="2"/>
  <c r="AH98" i="2"/>
  <c r="N98" i="2"/>
  <c r="M98" i="2"/>
  <c r="AH94" i="2"/>
  <c r="N94" i="2"/>
  <c r="M94" i="2"/>
  <c r="AH90" i="2"/>
  <c r="N90" i="2"/>
  <c r="M90" i="2"/>
  <c r="AH86" i="2"/>
  <c r="N86" i="2"/>
  <c r="M86" i="2"/>
  <c r="AH82" i="2"/>
  <c r="N82" i="2"/>
  <c r="M82" i="2"/>
  <c r="AH78" i="2"/>
  <c r="N78" i="2"/>
  <c r="M78" i="2"/>
  <c r="AH74" i="2"/>
  <c r="N74" i="2"/>
  <c r="M74" i="2"/>
  <c r="AH70" i="2"/>
  <c r="N70" i="2"/>
  <c r="M70" i="2"/>
  <c r="AH66" i="2"/>
  <c r="N66" i="2"/>
  <c r="M66" i="2"/>
  <c r="AH62" i="2"/>
  <c r="N62" i="2"/>
  <c r="M62" i="2"/>
  <c r="AH58" i="2"/>
  <c r="N58" i="2"/>
  <c r="M58" i="2"/>
  <c r="AH54" i="2"/>
  <c r="N54" i="2"/>
  <c r="M54" i="2"/>
  <c r="AH50" i="2"/>
  <c r="N50" i="2"/>
  <c r="M50" i="2"/>
  <c r="AH46" i="2"/>
  <c r="N46" i="2"/>
  <c r="M46" i="2"/>
  <c r="AH42" i="2"/>
  <c r="N42" i="2"/>
  <c r="M42" i="2"/>
  <c r="AH38" i="2"/>
  <c r="N38" i="2"/>
  <c r="M38" i="2"/>
  <c r="AH34" i="2"/>
  <c r="N34" i="2"/>
  <c r="M34" i="2"/>
  <c r="AH30" i="2"/>
  <c r="N30" i="2"/>
  <c r="M30" i="2"/>
  <c r="AH26" i="2"/>
  <c r="N26" i="2"/>
  <c r="M26" i="2"/>
  <c r="AH22" i="2"/>
  <c r="N22" i="2"/>
  <c r="M22" i="2"/>
  <c r="AH18" i="2"/>
  <c r="H18" i="5" s="1"/>
  <c r="AH14" i="2"/>
  <c r="H14" i="5" s="1"/>
  <c r="N207" i="2"/>
  <c r="M207" i="2"/>
  <c r="N203" i="2"/>
  <c r="M203" i="2"/>
  <c r="N199" i="2"/>
  <c r="M199" i="2"/>
  <c r="N195" i="2"/>
  <c r="M195" i="2"/>
  <c r="N191" i="2"/>
  <c r="M191" i="2"/>
  <c r="N187" i="2"/>
  <c r="M187" i="2"/>
  <c r="N183" i="2"/>
  <c r="M183" i="2"/>
  <c r="N179" i="2"/>
  <c r="M179" i="2"/>
  <c r="N175" i="2"/>
  <c r="M175" i="2"/>
  <c r="N171" i="2"/>
  <c r="M171" i="2"/>
  <c r="N167" i="2"/>
  <c r="M167" i="2"/>
  <c r="N163" i="2"/>
  <c r="M163" i="2"/>
  <c r="N159" i="2"/>
  <c r="M159" i="2"/>
  <c r="N155" i="2"/>
  <c r="M155" i="2"/>
  <c r="N151" i="2"/>
  <c r="M151" i="2"/>
  <c r="N147" i="2"/>
  <c r="M147" i="2"/>
  <c r="N143" i="2"/>
  <c r="M143" i="2"/>
  <c r="N139" i="2"/>
  <c r="M139" i="2"/>
  <c r="N135" i="2"/>
  <c r="M135" i="2"/>
  <c r="N131" i="2"/>
  <c r="M131" i="2"/>
  <c r="N127" i="2"/>
  <c r="M127" i="2"/>
  <c r="N123" i="2"/>
  <c r="M123" i="2"/>
  <c r="N119" i="2"/>
  <c r="M119" i="2"/>
  <c r="N115" i="2"/>
  <c r="M115" i="2"/>
  <c r="N111" i="2"/>
  <c r="M111" i="2"/>
  <c r="N107" i="2"/>
  <c r="M107" i="2"/>
  <c r="N103" i="2"/>
  <c r="M103" i="2"/>
  <c r="N99" i="2"/>
  <c r="M99" i="2"/>
  <c r="N95" i="2"/>
  <c r="M95" i="2"/>
  <c r="N91" i="2"/>
  <c r="M91" i="2"/>
  <c r="N87" i="2"/>
  <c r="M87" i="2"/>
  <c r="N83" i="2"/>
  <c r="M83" i="2"/>
  <c r="N79" i="2"/>
  <c r="M79" i="2"/>
  <c r="N75" i="2"/>
  <c r="M75" i="2"/>
  <c r="N71" i="2"/>
  <c r="M71" i="2"/>
  <c r="N67" i="2"/>
  <c r="M67" i="2"/>
  <c r="N63" i="2"/>
  <c r="M63" i="2"/>
  <c r="N59" i="2"/>
  <c r="M59" i="2"/>
  <c r="N55" i="2"/>
  <c r="M55" i="2"/>
  <c r="N51" i="2"/>
  <c r="M51" i="2"/>
  <c r="N47" i="2"/>
  <c r="M47" i="2"/>
  <c r="N43" i="2"/>
  <c r="M43" i="2"/>
  <c r="N39" i="2"/>
  <c r="M39" i="2"/>
  <c r="N35" i="2"/>
  <c r="M35" i="2"/>
  <c r="N31" i="2"/>
  <c r="M31" i="2"/>
  <c r="N27" i="2"/>
  <c r="M27" i="2"/>
  <c r="N23" i="2"/>
  <c r="M23" i="2"/>
  <c r="AR210" i="2"/>
  <c r="AQ210" i="2"/>
  <c r="AP210" i="2"/>
  <c r="AD3" i="2"/>
  <c r="L4" i="2" s="1"/>
  <c r="H3" i="5" s="1"/>
  <c r="AI11" i="2"/>
  <c r="I11" i="5" s="1"/>
  <c r="AH11" i="2"/>
  <c r="H11" i="5" s="1"/>
  <c r="AG206" i="2"/>
  <c r="AI206" i="2"/>
  <c r="AG202" i="2"/>
  <c r="AI202" i="2"/>
  <c r="AG198" i="2"/>
  <c r="AI198" i="2"/>
  <c r="AG194" i="2"/>
  <c r="AI194" i="2"/>
  <c r="AG190" i="2"/>
  <c r="AI190" i="2"/>
  <c r="AG186" i="2"/>
  <c r="AI186" i="2"/>
  <c r="AG182" i="2"/>
  <c r="AI182" i="2"/>
  <c r="AG178" i="2"/>
  <c r="AI178" i="2"/>
  <c r="AG174" i="2"/>
  <c r="AI174" i="2"/>
  <c r="AG170" i="2"/>
  <c r="AI170" i="2"/>
  <c r="AG166" i="2"/>
  <c r="AI166" i="2"/>
  <c r="AG162" i="2"/>
  <c r="AI162" i="2"/>
  <c r="AG158" i="2"/>
  <c r="AI158" i="2"/>
  <c r="AG154" i="2"/>
  <c r="AI154" i="2"/>
  <c r="AG150" i="2"/>
  <c r="AI150" i="2"/>
  <c r="AG146" i="2"/>
  <c r="AI146" i="2"/>
  <c r="AG142" i="2"/>
  <c r="AI142" i="2"/>
  <c r="AG138" i="2"/>
  <c r="AI138" i="2"/>
  <c r="AG134" i="2"/>
  <c r="AI134" i="2"/>
  <c r="AG130" i="2"/>
  <c r="AI130" i="2"/>
  <c r="AG126" i="2"/>
  <c r="AI126" i="2"/>
  <c r="AG122" i="2"/>
  <c r="AI122" i="2"/>
  <c r="AG118" i="2"/>
  <c r="AI118" i="2"/>
  <c r="AG114" i="2"/>
  <c r="AI114" i="2"/>
  <c r="AG110" i="2"/>
  <c r="AI110" i="2"/>
  <c r="AG106" i="2"/>
  <c r="AI106" i="2"/>
  <c r="AG102" i="2"/>
  <c r="AI102" i="2"/>
  <c r="AG98" i="2"/>
  <c r="AI98" i="2"/>
  <c r="AG94" i="2"/>
  <c r="AI94" i="2"/>
  <c r="AG90" i="2"/>
  <c r="AI90" i="2"/>
  <c r="AG86" i="2"/>
  <c r="AI86" i="2"/>
  <c r="AG82" i="2"/>
  <c r="AI82" i="2"/>
  <c r="AG78" i="2"/>
  <c r="AI78" i="2"/>
  <c r="AG74" i="2"/>
  <c r="AI74" i="2"/>
  <c r="AG70" i="2"/>
  <c r="AI70" i="2"/>
  <c r="AG66" i="2"/>
  <c r="AI66" i="2"/>
  <c r="AG62" i="2"/>
  <c r="AI62" i="2"/>
  <c r="AG58" i="2"/>
  <c r="AI58" i="2"/>
  <c r="AG54" i="2"/>
  <c r="AI54" i="2"/>
  <c r="AG50" i="2"/>
  <c r="AI50" i="2"/>
  <c r="AG46" i="2"/>
  <c r="AI46" i="2"/>
  <c r="AG42" i="2"/>
  <c r="AI42" i="2"/>
  <c r="AG38" i="2"/>
  <c r="AI38" i="2"/>
  <c r="AG34" i="2"/>
  <c r="AI34" i="2"/>
  <c r="AG30" i="2"/>
  <c r="AI30" i="2"/>
  <c r="AG26" i="2"/>
  <c r="AI26" i="2"/>
  <c r="AG22" i="2"/>
  <c r="AI22" i="2"/>
  <c r="AG18" i="2"/>
  <c r="G18" i="5" s="1"/>
  <c r="AI18" i="2"/>
  <c r="I18" i="5" s="1"/>
  <c r="AG14" i="2"/>
  <c r="G14" i="5" s="1"/>
  <c r="AI14" i="2"/>
  <c r="I14" i="5" s="1"/>
  <c r="AG209" i="2"/>
  <c r="AI209" i="2"/>
  <c r="AG205" i="2"/>
  <c r="AI205" i="2"/>
  <c r="AG201" i="2"/>
  <c r="AI201" i="2"/>
  <c r="AG197" i="2"/>
  <c r="AI197" i="2"/>
  <c r="AG193" i="2"/>
  <c r="AI193" i="2"/>
  <c r="AG189" i="2"/>
  <c r="AI189" i="2"/>
  <c r="AG185" i="2"/>
  <c r="AI185" i="2"/>
  <c r="AG181" i="2"/>
  <c r="AI181" i="2"/>
  <c r="AG177" i="2"/>
  <c r="AI177" i="2"/>
  <c r="AG173" i="2"/>
  <c r="AI173" i="2"/>
  <c r="AG169" i="2"/>
  <c r="AI169" i="2"/>
  <c r="AG165" i="2"/>
  <c r="AI165" i="2"/>
  <c r="AG161" i="2"/>
  <c r="AI161" i="2"/>
  <c r="AG157" i="2"/>
  <c r="AI157" i="2"/>
  <c r="AG153" i="2"/>
  <c r="AI153" i="2"/>
  <c r="AG149" i="2"/>
  <c r="AI149" i="2"/>
  <c r="AG145" i="2"/>
  <c r="AI145" i="2"/>
  <c r="AG141" i="2"/>
  <c r="AI141" i="2"/>
  <c r="AG137" i="2"/>
  <c r="AI137" i="2"/>
  <c r="AG133" i="2"/>
  <c r="AI133" i="2"/>
  <c r="AG129" i="2"/>
  <c r="AI129" i="2"/>
  <c r="AG125" i="2"/>
  <c r="AI125" i="2"/>
  <c r="AG121" i="2"/>
  <c r="AI121" i="2"/>
  <c r="AG117" i="2"/>
  <c r="AI117" i="2"/>
  <c r="AG113" i="2"/>
  <c r="AI113" i="2"/>
  <c r="AG109" i="2"/>
  <c r="AI109" i="2"/>
  <c r="AG105" i="2"/>
  <c r="AI105" i="2"/>
  <c r="AG101" i="2"/>
  <c r="AI101" i="2"/>
  <c r="AG97" i="2"/>
  <c r="AI97" i="2"/>
  <c r="AG93" i="2"/>
  <c r="AI93" i="2"/>
  <c r="AG89" i="2"/>
  <c r="AI89" i="2"/>
  <c r="AG85" i="2"/>
  <c r="AI85" i="2"/>
  <c r="AG81" i="2"/>
  <c r="AI81" i="2"/>
  <c r="AG77" i="2"/>
  <c r="AI77" i="2"/>
  <c r="AG73" i="2"/>
  <c r="AI73" i="2"/>
  <c r="AG69" i="2"/>
  <c r="AI69" i="2"/>
  <c r="AG65" i="2"/>
  <c r="AI65" i="2"/>
  <c r="AG61" i="2"/>
  <c r="AI61" i="2"/>
  <c r="AG57" i="2"/>
  <c r="AI57" i="2"/>
  <c r="AG53" i="2"/>
  <c r="AI53" i="2"/>
  <c r="AG49" i="2"/>
  <c r="AI49" i="2"/>
  <c r="AG45" i="2"/>
  <c r="AI45" i="2"/>
  <c r="AG41" i="2"/>
  <c r="AI41" i="2"/>
  <c r="AG37" i="2"/>
  <c r="AI37" i="2"/>
  <c r="AG33" i="2"/>
  <c r="AI33" i="2"/>
  <c r="AG29" i="2"/>
  <c r="AI29" i="2"/>
  <c r="AG25" i="2"/>
  <c r="AI25" i="2"/>
  <c r="AG21" i="2"/>
  <c r="AI21" i="2"/>
  <c r="AG17" i="2"/>
  <c r="G17" i="5" s="1"/>
  <c r="AI17" i="2"/>
  <c r="I17" i="5" s="1"/>
  <c r="AG13" i="2"/>
  <c r="G13" i="5" s="1"/>
  <c r="AI13" i="2"/>
  <c r="I13" i="5" s="1"/>
  <c r="AG208" i="2"/>
  <c r="AI208" i="2"/>
  <c r="AG204" i="2"/>
  <c r="AI204" i="2"/>
  <c r="AG200" i="2"/>
  <c r="AI200" i="2"/>
  <c r="AG196" i="2"/>
  <c r="AI196" i="2"/>
  <c r="AG192" i="2"/>
  <c r="AI192" i="2"/>
  <c r="AG188" i="2"/>
  <c r="AI188" i="2"/>
  <c r="AG184" i="2"/>
  <c r="AI184" i="2"/>
  <c r="AG180" i="2"/>
  <c r="AI180" i="2"/>
  <c r="AG176" i="2"/>
  <c r="AI176" i="2"/>
  <c r="AG172" i="2"/>
  <c r="AI172" i="2"/>
  <c r="AG168" i="2"/>
  <c r="AI168" i="2"/>
  <c r="AG164" i="2"/>
  <c r="AI164" i="2"/>
  <c r="AG160" i="2"/>
  <c r="AI160" i="2"/>
  <c r="AG156" i="2"/>
  <c r="AI156" i="2"/>
  <c r="AG152" i="2"/>
  <c r="AI152" i="2"/>
  <c r="AG148" i="2"/>
  <c r="AI148" i="2"/>
  <c r="AG144" i="2"/>
  <c r="AI144" i="2"/>
  <c r="AG140" i="2"/>
  <c r="AI140" i="2"/>
  <c r="AG136" i="2"/>
  <c r="AI136" i="2"/>
  <c r="AG132" i="2"/>
  <c r="AI132" i="2"/>
  <c r="AG128" i="2"/>
  <c r="AI128" i="2"/>
  <c r="AG124" i="2"/>
  <c r="AI124" i="2"/>
  <c r="AG120" i="2"/>
  <c r="AI120" i="2"/>
  <c r="AG116" i="2"/>
  <c r="AI116" i="2"/>
  <c r="AG112" i="2"/>
  <c r="AI112" i="2"/>
  <c r="AG108" i="2"/>
  <c r="AI108" i="2"/>
  <c r="AG104" i="2"/>
  <c r="AI104" i="2"/>
  <c r="AG100" i="2"/>
  <c r="AI100" i="2"/>
  <c r="AG96" i="2"/>
  <c r="AI96" i="2"/>
  <c r="AG92" i="2"/>
  <c r="AI92" i="2"/>
  <c r="AG88" i="2"/>
  <c r="AI88" i="2"/>
  <c r="AG84" i="2"/>
  <c r="AI84" i="2"/>
  <c r="AG80" i="2"/>
  <c r="AI80" i="2"/>
  <c r="AG76" i="2"/>
  <c r="AI76" i="2"/>
  <c r="AG72" i="2"/>
  <c r="AI72" i="2"/>
  <c r="AG68" i="2"/>
  <c r="AI68" i="2"/>
  <c r="AG64" i="2"/>
  <c r="AI64" i="2"/>
  <c r="AG60" i="2"/>
  <c r="AI60" i="2"/>
  <c r="AG56" i="2"/>
  <c r="AI56" i="2"/>
  <c r="AG52" i="2"/>
  <c r="AI52" i="2"/>
  <c r="AG48" i="2"/>
  <c r="AI48" i="2"/>
  <c r="AG44" i="2"/>
  <c r="AI44" i="2"/>
  <c r="AG40" i="2"/>
  <c r="AI40" i="2"/>
  <c r="AG36" i="2"/>
  <c r="AI36" i="2"/>
  <c r="AG32" i="2"/>
  <c r="AI32" i="2"/>
  <c r="AG28" i="2"/>
  <c r="AI28" i="2"/>
  <c r="AG24" i="2"/>
  <c r="AI24" i="2"/>
  <c r="AG20" i="2"/>
  <c r="G20" i="5" s="1"/>
  <c r="AI20" i="2"/>
  <c r="I20" i="5" s="1"/>
  <c r="AG16" i="2"/>
  <c r="G16" i="5" s="1"/>
  <c r="AI16" i="2"/>
  <c r="I16" i="5" s="1"/>
  <c r="AG12" i="2"/>
  <c r="G12" i="5" s="1"/>
  <c r="AI12" i="2"/>
  <c r="I12" i="5" s="1"/>
  <c r="AG207" i="2"/>
  <c r="AI207" i="2"/>
  <c r="AG203" i="2"/>
  <c r="AI203" i="2"/>
  <c r="AG199" i="2"/>
  <c r="AI199" i="2"/>
  <c r="AG195" i="2"/>
  <c r="AI195" i="2"/>
  <c r="AG191" i="2"/>
  <c r="AI191" i="2"/>
  <c r="AG187" i="2"/>
  <c r="AI187" i="2"/>
  <c r="AG183" i="2"/>
  <c r="AI183" i="2"/>
  <c r="AG179" i="2"/>
  <c r="AI179" i="2"/>
  <c r="AG175" i="2"/>
  <c r="AI175" i="2"/>
  <c r="AG171" i="2"/>
  <c r="AI171" i="2"/>
  <c r="AG167" i="2"/>
  <c r="AI167" i="2"/>
  <c r="AG163" i="2"/>
  <c r="AI163" i="2"/>
  <c r="AG159" i="2"/>
  <c r="AI159" i="2"/>
  <c r="AG155" i="2"/>
  <c r="AI155" i="2"/>
  <c r="AG151" i="2"/>
  <c r="AI151" i="2"/>
  <c r="AG147" i="2"/>
  <c r="AI147" i="2"/>
  <c r="AG143" i="2"/>
  <c r="AI143" i="2"/>
  <c r="AG139" i="2"/>
  <c r="AI139" i="2"/>
  <c r="AG135" i="2"/>
  <c r="AI135" i="2"/>
  <c r="AG131" i="2"/>
  <c r="AI131" i="2"/>
  <c r="AG127" i="2"/>
  <c r="AI127" i="2"/>
  <c r="AG123" i="2"/>
  <c r="AI123" i="2"/>
  <c r="AG119" i="2"/>
  <c r="AI119" i="2"/>
  <c r="AG115" i="2"/>
  <c r="AI115" i="2"/>
  <c r="AG111" i="2"/>
  <c r="AI111" i="2"/>
  <c r="AG107" i="2"/>
  <c r="AI107" i="2"/>
  <c r="AG103" i="2"/>
  <c r="AI103" i="2"/>
  <c r="AG99" i="2"/>
  <c r="AI99" i="2"/>
  <c r="AG95" i="2"/>
  <c r="AI95" i="2"/>
  <c r="AG91" i="2"/>
  <c r="AI91" i="2"/>
  <c r="AG87" i="2"/>
  <c r="AI87" i="2"/>
  <c r="AG83" i="2"/>
  <c r="AI83" i="2"/>
  <c r="AG79" i="2"/>
  <c r="AI79" i="2"/>
  <c r="AG75" i="2"/>
  <c r="AI75" i="2"/>
  <c r="AG71" i="2"/>
  <c r="AI71" i="2"/>
  <c r="AG67" i="2"/>
  <c r="AI67" i="2"/>
  <c r="AG63" i="2"/>
  <c r="AI63" i="2"/>
  <c r="AG59" i="2"/>
  <c r="AI59" i="2"/>
  <c r="AG55" i="2"/>
  <c r="AI55" i="2"/>
  <c r="AG51" i="2"/>
  <c r="AI51" i="2"/>
  <c r="AG47" i="2"/>
  <c r="AI47" i="2"/>
  <c r="AG43" i="2"/>
  <c r="AI43" i="2"/>
  <c r="AG39" i="2"/>
  <c r="AI39" i="2"/>
  <c r="AG35" i="2"/>
  <c r="AI35" i="2"/>
  <c r="AG31" i="2"/>
  <c r="AI31" i="2"/>
  <c r="AG27" i="2"/>
  <c r="AI27" i="2"/>
  <c r="AG23" i="2"/>
  <c r="AI23" i="2"/>
  <c r="AG19" i="2"/>
  <c r="G19" i="5" s="1"/>
  <c r="AI19" i="2"/>
  <c r="I19" i="5" s="1"/>
  <c r="AG15" i="2"/>
  <c r="G15" i="5" s="1"/>
  <c r="AI15" i="2"/>
  <c r="I15" i="5" s="1"/>
  <c r="Q11" i="2" l="1"/>
  <c r="I9" i="5"/>
  <c r="I10" i="5"/>
  <c r="G10" i="5"/>
  <c r="G9" i="5"/>
  <c r="BK9" i="2"/>
  <c r="BL9" i="2"/>
  <c r="AS210" i="2"/>
  <c r="AW210" i="2" s="1"/>
  <c r="AP15" i="2"/>
  <c r="N15" i="5" s="1"/>
  <c r="AO15" i="2"/>
  <c r="M15" i="5" s="1"/>
  <c r="AP19" i="2"/>
  <c r="N19" i="5" s="1"/>
  <c r="AO19" i="2"/>
  <c r="M19" i="5" s="1"/>
  <c r="AP23" i="2"/>
  <c r="AO23" i="2"/>
  <c r="AP27" i="2"/>
  <c r="AO27" i="2"/>
  <c r="AP31" i="2"/>
  <c r="AO31" i="2"/>
  <c r="AP35" i="2"/>
  <c r="AO35" i="2"/>
  <c r="AP39" i="2"/>
  <c r="AO39" i="2"/>
  <c r="AP43" i="2"/>
  <c r="AO43" i="2"/>
  <c r="AP47" i="2"/>
  <c r="AO47" i="2"/>
  <c r="AP51" i="2"/>
  <c r="AO51" i="2"/>
  <c r="AP55" i="2"/>
  <c r="AO55" i="2"/>
  <c r="AP59" i="2"/>
  <c r="AO59" i="2"/>
  <c r="AP63" i="2"/>
  <c r="AO63" i="2"/>
  <c r="AP67" i="2"/>
  <c r="AO67" i="2"/>
  <c r="AP71" i="2"/>
  <c r="AO71" i="2"/>
  <c r="AP75" i="2"/>
  <c r="AO75" i="2"/>
  <c r="AP79" i="2"/>
  <c r="AO79" i="2"/>
  <c r="AP83" i="2"/>
  <c r="AO83" i="2"/>
  <c r="AP87" i="2"/>
  <c r="AO87" i="2"/>
  <c r="AP91" i="2"/>
  <c r="AO91" i="2"/>
  <c r="AP95" i="2"/>
  <c r="AO95" i="2"/>
  <c r="AP99" i="2"/>
  <c r="AO99" i="2"/>
  <c r="AP103" i="2"/>
  <c r="AO103" i="2"/>
  <c r="AP107" i="2"/>
  <c r="AO107" i="2"/>
  <c r="AP111" i="2"/>
  <c r="AO111" i="2"/>
  <c r="AP115" i="2"/>
  <c r="AO115" i="2"/>
  <c r="AP119" i="2"/>
  <c r="AO119" i="2"/>
  <c r="AP123" i="2"/>
  <c r="AO123" i="2"/>
  <c r="AP127" i="2"/>
  <c r="AO127" i="2"/>
  <c r="AP131" i="2"/>
  <c r="AO131" i="2"/>
  <c r="AP135" i="2"/>
  <c r="AO135" i="2"/>
  <c r="AP139" i="2"/>
  <c r="AO139" i="2"/>
  <c r="AP143" i="2"/>
  <c r="AO143" i="2"/>
  <c r="AP147" i="2"/>
  <c r="AO147" i="2"/>
  <c r="AP151" i="2"/>
  <c r="AO151" i="2"/>
  <c r="AP155" i="2"/>
  <c r="AO155" i="2"/>
  <c r="AP159" i="2"/>
  <c r="AO159" i="2"/>
  <c r="AP163" i="2"/>
  <c r="AO163" i="2"/>
  <c r="AP167" i="2"/>
  <c r="AO167" i="2"/>
  <c r="AP171" i="2"/>
  <c r="AO171" i="2"/>
  <c r="AP175" i="2"/>
  <c r="AO175" i="2"/>
  <c r="AP179" i="2"/>
  <c r="AO179" i="2"/>
  <c r="AP183" i="2"/>
  <c r="AO183" i="2"/>
  <c r="AP187" i="2"/>
  <c r="AO187" i="2"/>
  <c r="AP191" i="2"/>
  <c r="AO191" i="2"/>
  <c r="AP195" i="2"/>
  <c r="AO195" i="2"/>
  <c r="AP199" i="2"/>
  <c r="AO199" i="2"/>
  <c r="AP203" i="2"/>
  <c r="AO203" i="2"/>
  <c r="AP207" i="2"/>
  <c r="AO207" i="2"/>
  <c r="AP12" i="2"/>
  <c r="N12" i="5" s="1"/>
  <c r="AO12" i="2"/>
  <c r="M12" i="5" s="1"/>
  <c r="AP16" i="2"/>
  <c r="N16" i="5" s="1"/>
  <c r="AO16" i="2"/>
  <c r="M16" i="5" s="1"/>
  <c r="AP20" i="2"/>
  <c r="N20" i="5" s="1"/>
  <c r="AO20" i="2"/>
  <c r="M20" i="5" s="1"/>
  <c r="AP24" i="2"/>
  <c r="AO24" i="2"/>
  <c r="AP28" i="2"/>
  <c r="AO28" i="2"/>
  <c r="AP32" i="2"/>
  <c r="AO32" i="2"/>
  <c r="AP36" i="2"/>
  <c r="AO36" i="2"/>
  <c r="AP40" i="2"/>
  <c r="AO40" i="2"/>
  <c r="AP44" i="2"/>
  <c r="AO44" i="2"/>
  <c r="AP48" i="2"/>
  <c r="AO48" i="2"/>
  <c r="AP52" i="2"/>
  <c r="AO52" i="2"/>
  <c r="AP56" i="2"/>
  <c r="AO56" i="2"/>
  <c r="AP60" i="2"/>
  <c r="AO60" i="2"/>
  <c r="AP64" i="2"/>
  <c r="AO64" i="2"/>
  <c r="AP68" i="2"/>
  <c r="AO68" i="2"/>
  <c r="AP72" i="2"/>
  <c r="AO72" i="2"/>
  <c r="AP76" i="2"/>
  <c r="AO76" i="2"/>
  <c r="AP80" i="2"/>
  <c r="AO80" i="2"/>
  <c r="AP84" i="2"/>
  <c r="AO84" i="2"/>
  <c r="AP88" i="2"/>
  <c r="AO88" i="2"/>
  <c r="AP92" i="2"/>
  <c r="AO92" i="2"/>
  <c r="AP96" i="2"/>
  <c r="AO96" i="2"/>
  <c r="AP100" i="2"/>
  <c r="AO100" i="2"/>
  <c r="AP104" i="2"/>
  <c r="AO104" i="2"/>
  <c r="AP108" i="2"/>
  <c r="AO108" i="2"/>
  <c r="AP112" i="2"/>
  <c r="AO112" i="2"/>
  <c r="AP116" i="2"/>
  <c r="AO116" i="2"/>
  <c r="AP120" i="2"/>
  <c r="AO120" i="2"/>
  <c r="AP124" i="2"/>
  <c r="AO124" i="2"/>
  <c r="AP128" i="2"/>
  <c r="AO128" i="2"/>
  <c r="AP132" i="2"/>
  <c r="AO132" i="2"/>
  <c r="AP136" i="2"/>
  <c r="AO136" i="2"/>
  <c r="AP140" i="2"/>
  <c r="AO140" i="2"/>
  <c r="AP144" i="2"/>
  <c r="AO144" i="2"/>
  <c r="AP148" i="2"/>
  <c r="AO148" i="2"/>
  <c r="AP152" i="2"/>
  <c r="AO152" i="2"/>
  <c r="AP156" i="2"/>
  <c r="AO156" i="2"/>
  <c r="AP160" i="2"/>
  <c r="AO160" i="2"/>
  <c r="AP164" i="2"/>
  <c r="AO164" i="2"/>
  <c r="AP168" i="2"/>
  <c r="AO168" i="2"/>
  <c r="AP172" i="2"/>
  <c r="AO172" i="2"/>
  <c r="AP176" i="2"/>
  <c r="AO176" i="2"/>
  <c r="AP180" i="2"/>
  <c r="AO180" i="2"/>
  <c r="AP184" i="2"/>
  <c r="AO184" i="2"/>
  <c r="AP188" i="2"/>
  <c r="AO188" i="2"/>
  <c r="AP192" i="2"/>
  <c r="AO192" i="2"/>
  <c r="AP196" i="2"/>
  <c r="AO196" i="2"/>
  <c r="AP200" i="2"/>
  <c r="AO200" i="2"/>
  <c r="AP204" i="2"/>
  <c r="AO204" i="2"/>
  <c r="AP208" i="2"/>
  <c r="AO208" i="2"/>
  <c r="AP13" i="2"/>
  <c r="N13" i="5" s="1"/>
  <c r="AO13" i="2"/>
  <c r="M13" i="5" s="1"/>
  <c r="AP17" i="2"/>
  <c r="N17" i="5" s="1"/>
  <c r="AO17" i="2"/>
  <c r="M17" i="5" s="1"/>
  <c r="AP21" i="2"/>
  <c r="AO21" i="2"/>
  <c r="AP25" i="2"/>
  <c r="AO25" i="2"/>
  <c r="AP29" i="2"/>
  <c r="AO29" i="2"/>
  <c r="AP33" i="2"/>
  <c r="AO33" i="2"/>
  <c r="AP37" i="2"/>
  <c r="AO37" i="2"/>
  <c r="AP41" i="2"/>
  <c r="AO41" i="2"/>
  <c r="AP45" i="2"/>
  <c r="AO45" i="2"/>
  <c r="AP49" i="2"/>
  <c r="AO49" i="2"/>
  <c r="AP53" i="2"/>
  <c r="AO53" i="2"/>
  <c r="AP57" i="2"/>
  <c r="AO57" i="2"/>
  <c r="AP61" i="2"/>
  <c r="AO61" i="2"/>
  <c r="AP65" i="2"/>
  <c r="AO65" i="2"/>
  <c r="AP69" i="2"/>
  <c r="AO69" i="2"/>
  <c r="AP73" i="2"/>
  <c r="AO73" i="2"/>
  <c r="AP77" i="2"/>
  <c r="AO77" i="2"/>
  <c r="AP81" i="2"/>
  <c r="AO81" i="2"/>
  <c r="AP85" i="2"/>
  <c r="AO85" i="2"/>
  <c r="AP89" i="2"/>
  <c r="AO89" i="2"/>
  <c r="AP93" i="2"/>
  <c r="AO93" i="2"/>
  <c r="AP97" i="2"/>
  <c r="AO97" i="2"/>
  <c r="AP101" i="2"/>
  <c r="AO101" i="2"/>
  <c r="AP105" i="2"/>
  <c r="AO105" i="2"/>
  <c r="AP109" i="2"/>
  <c r="AO109" i="2"/>
  <c r="AP113" i="2"/>
  <c r="AO113" i="2"/>
  <c r="AP117" i="2"/>
  <c r="AO117" i="2"/>
  <c r="AP121" i="2"/>
  <c r="AO121" i="2"/>
  <c r="AP125" i="2"/>
  <c r="AO125" i="2"/>
  <c r="AP129" i="2"/>
  <c r="AO129" i="2"/>
  <c r="AP133" i="2"/>
  <c r="AO133" i="2"/>
  <c r="AP137" i="2"/>
  <c r="AO137" i="2"/>
  <c r="AP141" i="2"/>
  <c r="AO141" i="2"/>
  <c r="AP145" i="2"/>
  <c r="AO145" i="2"/>
  <c r="AP149" i="2"/>
  <c r="AO149" i="2"/>
  <c r="AP153" i="2"/>
  <c r="AO153" i="2"/>
  <c r="AP157" i="2"/>
  <c r="AO157" i="2"/>
  <c r="AP161" i="2"/>
  <c r="AO161" i="2"/>
  <c r="AP165" i="2"/>
  <c r="AO165" i="2"/>
  <c r="AP169" i="2"/>
  <c r="AO169" i="2"/>
  <c r="AP173" i="2"/>
  <c r="AO173" i="2"/>
  <c r="AP177" i="2"/>
  <c r="AO177" i="2"/>
  <c r="AP181" i="2"/>
  <c r="AO181" i="2"/>
  <c r="AP185" i="2"/>
  <c r="AO185" i="2"/>
  <c r="AP189" i="2"/>
  <c r="AO189" i="2"/>
  <c r="AP193" i="2"/>
  <c r="AO193" i="2"/>
  <c r="AP197" i="2"/>
  <c r="AO197" i="2"/>
  <c r="AP201" i="2"/>
  <c r="AO201" i="2"/>
  <c r="AP205" i="2"/>
  <c r="AO205" i="2"/>
  <c r="AP209" i="2"/>
  <c r="AO209" i="2"/>
  <c r="AP14" i="2"/>
  <c r="N14" i="5" s="1"/>
  <c r="AO14" i="2"/>
  <c r="M14" i="5" s="1"/>
  <c r="AP18" i="2"/>
  <c r="N18" i="5" s="1"/>
  <c r="AO18" i="2"/>
  <c r="M18" i="5" s="1"/>
  <c r="AP22" i="2"/>
  <c r="AO22" i="2"/>
  <c r="AP26" i="2"/>
  <c r="AO26" i="2"/>
  <c r="AP30" i="2"/>
  <c r="AO30" i="2"/>
  <c r="AP34" i="2"/>
  <c r="AO34" i="2"/>
  <c r="AP38" i="2"/>
  <c r="AO38" i="2"/>
  <c r="AP42" i="2"/>
  <c r="AO42" i="2"/>
  <c r="AP46" i="2"/>
  <c r="AO46" i="2"/>
  <c r="AP50" i="2"/>
  <c r="AO50" i="2"/>
  <c r="AP54" i="2"/>
  <c r="AO54" i="2"/>
  <c r="AP58" i="2"/>
  <c r="AO58" i="2"/>
  <c r="AP62" i="2"/>
  <c r="AO62" i="2"/>
  <c r="AP66" i="2"/>
  <c r="AO66" i="2"/>
  <c r="AP70" i="2"/>
  <c r="AO70" i="2"/>
  <c r="AP74" i="2"/>
  <c r="AO74" i="2"/>
  <c r="AP78" i="2"/>
  <c r="AO78" i="2"/>
  <c r="AP82" i="2"/>
  <c r="AO82" i="2"/>
  <c r="AP86" i="2"/>
  <c r="AO86" i="2"/>
  <c r="AP90" i="2"/>
  <c r="AO90" i="2"/>
  <c r="AP94" i="2"/>
  <c r="AO94" i="2"/>
  <c r="AP98" i="2"/>
  <c r="AO98" i="2"/>
  <c r="AP102" i="2"/>
  <c r="AO102" i="2"/>
  <c r="AP106" i="2"/>
  <c r="AO106" i="2"/>
  <c r="AP110" i="2"/>
  <c r="AO110" i="2"/>
  <c r="AP114" i="2"/>
  <c r="AO114" i="2"/>
  <c r="AP118" i="2"/>
  <c r="AO118" i="2"/>
  <c r="AP122" i="2"/>
  <c r="AO122" i="2"/>
  <c r="AP126" i="2"/>
  <c r="AO126" i="2"/>
  <c r="AP130" i="2"/>
  <c r="AO130" i="2"/>
  <c r="AP134" i="2"/>
  <c r="AO134" i="2"/>
  <c r="AP138" i="2"/>
  <c r="AO138" i="2"/>
  <c r="AP142" i="2"/>
  <c r="AO142" i="2"/>
  <c r="AP146" i="2"/>
  <c r="AO146" i="2"/>
  <c r="AP150" i="2"/>
  <c r="AO150" i="2"/>
  <c r="AP154" i="2"/>
  <c r="AO154" i="2"/>
  <c r="AP158" i="2"/>
  <c r="AO158" i="2"/>
  <c r="AP162" i="2"/>
  <c r="AO162" i="2"/>
  <c r="AP166" i="2"/>
  <c r="AO166" i="2"/>
  <c r="AP170" i="2"/>
  <c r="AO170" i="2"/>
  <c r="AP174" i="2"/>
  <c r="AO174" i="2"/>
  <c r="AP178" i="2"/>
  <c r="AO178" i="2"/>
  <c r="AP182" i="2"/>
  <c r="AO182" i="2"/>
  <c r="AP186" i="2"/>
  <c r="AO186" i="2"/>
  <c r="AP190" i="2"/>
  <c r="AO190" i="2"/>
  <c r="AP194" i="2"/>
  <c r="AO194" i="2"/>
  <c r="AP198" i="2"/>
  <c r="AO198" i="2"/>
  <c r="AP202" i="2"/>
  <c r="AO202" i="2"/>
  <c r="AP206" i="2"/>
  <c r="AO206" i="2"/>
  <c r="AT210" i="2"/>
  <c r="AQ15" i="2"/>
  <c r="AR15" i="2"/>
  <c r="AQ19" i="2"/>
  <c r="AR19" i="2"/>
  <c r="AQ23" i="2"/>
  <c r="AR23" i="2"/>
  <c r="AT23" i="2" s="1"/>
  <c r="AQ27" i="2"/>
  <c r="AR27" i="2"/>
  <c r="AQ31" i="2"/>
  <c r="AS31" i="2" s="1"/>
  <c r="AW31" i="2" s="1"/>
  <c r="AR31" i="2"/>
  <c r="AQ35" i="2"/>
  <c r="AS35" i="2" s="1"/>
  <c r="AW35" i="2" s="1"/>
  <c r="AR35" i="2"/>
  <c r="AT35" i="2" s="1"/>
  <c r="AQ39" i="2"/>
  <c r="AS39" i="2" s="1"/>
  <c r="AW39" i="2" s="1"/>
  <c r="AR39" i="2"/>
  <c r="AT39" i="2" s="1"/>
  <c r="AQ43" i="2"/>
  <c r="AS43" i="2" s="1"/>
  <c r="AW43" i="2" s="1"/>
  <c r="AR43" i="2"/>
  <c r="AT43" i="2" s="1"/>
  <c r="AQ47" i="2"/>
  <c r="AS47" i="2" s="1"/>
  <c r="AW47" i="2" s="1"/>
  <c r="AR47" i="2"/>
  <c r="AT47" i="2" s="1"/>
  <c r="AQ51" i="2"/>
  <c r="AS51" i="2" s="1"/>
  <c r="AW51" i="2" s="1"/>
  <c r="AR51" i="2"/>
  <c r="AT51" i="2" s="1"/>
  <c r="AQ55" i="2"/>
  <c r="AR55" i="2"/>
  <c r="AT55" i="2" s="1"/>
  <c r="AQ59" i="2"/>
  <c r="AR59" i="2"/>
  <c r="AQ63" i="2"/>
  <c r="AS63" i="2" s="1"/>
  <c r="AW63" i="2" s="1"/>
  <c r="AR63" i="2"/>
  <c r="AQ67" i="2"/>
  <c r="AS67" i="2" s="1"/>
  <c r="AW67" i="2" s="1"/>
  <c r="AR67" i="2"/>
  <c r="AT67" i="2" s="1"/>
  <c r="AQ71" i="2"/>
  <c r="AS71" i="2" s="1"/>
  <c r="AW71" i="2" s="1"/>
  <c r="AR71" i="2"/>
  <c r="AT71" i="2" s="1"/>
  <c r="AQ75" i="2"/>
  <c r="AS75" i="2" s="1"/>
  <c r="AW75" i="2" s="1"/>
  <c r="AR75" i="2"/>
  <c r="AT75" i="2" s="1"/>
  <c r="AQ79" i="2"/>
  <c r="AS79" i="2" s="1"/>
  <c r="AW79" i="2" s="1"/>
  <c r="AR79" i="2"/>
  <c r="AT79" i="2" s="1"/>
  <c r="AQ83" i="2"/>
  <c r="AS83" i="2" s="1"/>
  <c r="AW83" i="2" s="1"/>
  <c r="AR83" i="2"/>
  <c r="AT83" i="2" s="1"/>
  <c r="AQ87" i="2"/>
  <c r="AR87" i="2"/>
  <c r="AT87" i="2" s="1"/>
  <c r="AQ91" i="2"/>
  <c r="AR91" i="2"/>
  <c r="AQ95" i="2"/>
  <c r="AS95" i="2" s="1"/>
  <c r="AW95" i="2" s="1"/>
  <c r="AR95" i="2"/>
  <c r="AQ99" i="2"/>
  <c r="AS99" i="2" s="1"/>
  <c r="AW99" i="2" s="1"/>
  <c r="AR99" i="2"/>
  <c r="AT99" i="2" s="1"/>
  <c r="AR103" i="2"/>
  <c r="AT103" i="2" s="1"/>
  <c r="AQ103" i="2"/>
  <c r="AR107" i="2"/>
  <c r="AT107" i="2" s="1"/>
  <c r="AQ107" i="2"/>
  <c r="AR111" i="2"/>
  <c r="AT111" i="2" s="1"/>
  <c r="AQ111" i="2"/>
  <c r="AR115" i="2"/>
  <c r="AT115" i="2" s="1"/>
  <c r="AQ115" i="2"/>
  <c r="AR119" i="2"/>
  <c r="AQ119" i="2"/>
  <c r="AR123" i="2"/>
  <c r="AQ123" i="2"/>
  <c r="AR127" i="2"/>
  <c r="AQ127" i="2"/>
  <c r="AR131" i="2"/>
  <c r="AT131" i="2" s="1"/>
  <c r="AQ131" i="2"/>
  <c r="AR135" i="2"/>
  <c r="AT135" i="2" s="1"/>
  <c r="AQ135" i="2"/>
  <c r="AR139" i="2"/>
  <c r="AT139" i="2" s="1"/>
  <c r="AQ139" i="2"/>
  <c r="AR143" i="2"/>
  <c r="AT143" i="2" s="1"/>
  <c r="AQ143" i="2"/>
  <c r="AR147" i="2"/>
  <c r="AT147" i="2" s="1"/>
  <c r="AQ147" i="2"/>
  <c r="AR151" i="2"/>
  <c r="AQ151" i="2"/>
  <c r="AR155" i="2"/>
  <c r="AQ155" i="2"/>
  <c r="AR159" i="2"/>
  <c r="AQ159" i="2"/>
  <c r="AR163" i="2"/>
  <c r="AT163" i="2" s="1"/>
  <c r="AQ163" i="2"/>
  <c r="AR167" i="2"/>
  <c r="AT167" i="2" s="1"/>
  <c r="AQ167" i="2"/>
  <c r="AR171" i="2"/>
  <c r="AT171" i="2" s="1"/>
  <c r="AQ171" i="2"/>
  <c r="AR175" i="2"/>
  <c r="AT175" i="2" s="1"/>
  <c r="AQ175" i="2"/>
  <c r="AR179" i="2"/>
  <c r="AT179" i="2" s="1"/>
  <c r="AQ179" i="2"/>
  <c r="AR183" i="2"/>
  <c r="AQ183" i="2"/>
  <c r="AR187" i="2"/>
  <c r="AQ187" i="2"/>
  <c r="AR191" i="2"/>
  <c r="AQ191" i="2"/>
  <c r="AR195" i="2"/>
  <c r="AT195" i="2" s="1"/>
  <c r="AQ195" i="2"/>
  <c r="AR199" i="2"/>
  <c r="AT199" i="2" s="1"/>
  <c r="AQ199" i="2"/>
  <c r="AR203" i="2"/>
  <c r="AT203" i="2" s="1"/>
  <c r="AQ203" i="2"/>
  <c r="AR207" i="2"/>
  <c r="AT207" i="2" s="1"/>
  <c r="AQ207" i="2"/>
  <c r="AR12" i="2"/>
  <c r="AQ12" i="2"/>
  <c r="AR16" i="2"/>
  <c r="P16" i="5" s="1"/>
  <c r="AQ16" i="2"/>
  <c r="O16" i="5" s="1"/>
  <c r="AR20" i="2"/>
  <c r="P20" i="5" s="1"/>
  <c r="AQ20" i="2"/>
  <c r="O20" i="5" s="1"/>
  <c r="AR24" i="2"/>
  <c r="AQ24" i="2"/>
  <c r="AR28" i="2"/>
  <c r="AT28" i="2" s="1"/>
  <c r="AQ28" i="2"/>
  <c r="AR32" i="2"/>
  <c r="AT32" i="2" s="1"/>
  <c r="AQ32" i="2"/>
  <c r="AR36" i="2"/>
  <c r="AT36" i="2" s="1"/>
  <c r="AQ36" i="2"/>
  <c r="AR40" i="2"/>
  <c r="AT40" i="2" s="1"/>
  <c r="AQ40" i="2"/>
  <c r="AR44" i="2"/>
  <c r="AT44" i="2" s="1"/>
  <c r="AQ44" i="2"/>
  <c r="AR48" i="2"/>
  <c r="AQ48" i="2"/>
  <c r="AR52" i="2"/>
  <c r="AQ52" i="2"/>
  <c r="AR56" i="2"/>
  <c r="AQ56" i="2"/>
  <c r="AR60" i="2"/>
  <c r="AT60" i="2" s="1"/>
  <c r="AQ60" i="2"/>
  <c r="AR64" i="2"/>
  <c r="AT64" i="2" s="1"/>
  <c r="AQ64" i="2"/>
  <c r="AR68" i="2"/>
  <c r="AT68" i="2" s="1"/>
  <c r="AQ68" i="2"/>
  <c r="AR72" i="2"/>
  <c r="AT72" i="2" s="1"/>
  <c r="AQ72" i="2"/>
  <c r="AR76" i="2"/>
  <c r="AT76" i="2" s="1"/>
  <c r="AQ76" i="2"/>
  <c r="AR80" i="2"/>
  <c r="AQ80" i="2"/>
  <c r="AR84" i="2"/>
  <c r="AQ84" i="2"/>
  <c r="AR88" i="2"/>
  <c r="AQ88" i="2"/>
  <c r="AR92" i="2"/>
  <c r="AT92" i="2" s="1"/>
  <c r="AQ92" i="2"/>
  <c r="AR96" i="2"/>
  <c r="AT96" i="2" s="1"/>
  <c r="AQ96" i="2"/>
  <c r="AR100" i="2"/>
  <c r="AT100" i="2" s="1"/>
  <c r="AQ100" i="2"/>
  <c r="AR104" i="2"/>
  <c r="AT104" i="2" s="1"/>
  <c r="AQ104" i="2"/>
  <c r="AR108" i="2"/>
  <c r="AT108" i="2" s="1"/>
  <c r="AQ108" i="2"/>
  <c r="AR112" i="2"/>
  <c r="AQ112" i="2"/>
  <c r="AR116" i="2"/>
  <c r="AQ116" i="2"/>
  <c r="AR120" i="2"/>
  <c r="AQ120" i="2"/>
  <c r="AR124" i="2"/>
  <c r="AT124" i="2" s="1"/>
  <c r="AQ124" i="2"/>
  <c r="AR128" i="2"/>
  <c r="AT128" i="2" s="1"/>
  <c r="AQ128" i="2"/>
  <c r="AR132" i="2"/>
  <c r="AT132" i="2" s="1"/>
  <c r="AQ132" i="2"/>
  <c r="AR136" i="2"/>
  <c r="AT136" i="2" s="1"/>
  <c r="AQ136" i="2"/>
  <c r="AR140" i="2"/>
  <c r="AT140" i="2" s="1"/>
  <c r="AQ140" i="2"/>
  <c r="AR144" i="2"/>
  <c r="AQ144" i="2"/>
  <c r="AR148" i="2"/>
  <c r="AQ148" i="2"/>
  <c r="AR152" i="2"/>
  <c r="AQ152" i="2"/>
  <c r="AR156" i="2"/>
  <c r="AT156" i="2" s="1"/>
  <c r="AQ156" i="2"/>
  <c r="AR160" i="2"/>
  <c r="AT160" i="2" s="1"/>
  <c r="AQ160" i="2"/>
  <c r="AR164" i="2"/>
  <c r="AT164" i="2" s="1"/>
  <c r="AQ164" i="2"/>
  <c r="AR168" i="2"/>
  <c r="AT168" i="2" s="1"/>
  <c r="AQ168" i="2"/>
  <c r="AR172" i="2"/>
  <c r="AT172" i="2" s="1"/>
  <c r="AQ172" i="2"/>
  <c r="AR176" i="2"/>
  <c r="AQ176" i="2"/>
  <c r="AR180" i="2"/>
  <c r="AQ180" i="2"/>
  <c r="AR184" i="2"/>
  <c r="AQ184" i="2"/>
  <c r="AR188" i="2"/>
  <c r="AT188" i="2" s="1"/>
  <c r="AQ188" i="2"/>
  <c r="AR192" i="2"/>
  <c r="AT192" i="2" s="1"/>
  <c r="AQ192" i="2"/>
  <c r="AR196" i="2"/>
  <c r="AT196" i="2" s="1"/>
  <c r="AQ196" i="2"/>
  <c r="AR200" i="2"/>
  <c r="AT200" i="2" s="1"/>
  <c r="AQ200" i="2"/>
  <c r="AR204" i="2"/>
  <c r="AT204" i="2" s="1"/>
  <c r="AQ204" i="2"/>
  <c r="AR208" i="2"/>
  <c r="AQ208" i="2"/>
  <c r="AQ13" i="2"/>
  <c r="O13" i="5" s="1"/>
  <c r="AR13" i="2"/>
  <c r="AQ17" i="2"/>
  <c r="AR17" i="2"/>
  <c r="P17" i="5" s="1"/>
  <c r="AQ21" i="2"/>
  <c r="AS21" i="2" s="1"/>
  <c r="AW21" i="2" s="1"/>
  <c r="AR21" i="2"/>
  <c r="AQ25" i="2"/>
  <c r="AS25" i="2" s="1"/>
  <c r="AW25" i="2" s="1"/>
  <c r="AR25" i="2"/>
  <c r="AT25" i="2" s="1"/>
  <c r="AQ29" i="2"/>
  <c r="AS29" i="2" s="1"/>
  <c r="AW29" i="2" s="1"/>
  <c r="AR29" i="2"/>
  <c r="AT29" i="2" s="1"/>
  <c r="AQ33" i="2"/>
  <c r="AS33" i="2" s="1"/>
  <c r="AW33" i="2" s="1"/>
  <c r="AR33" i="2"/>
  <c r="AT33" i="2" s="1"/>
  <c r="AQ37" i="2"/>
  <c r="AS37" i="2" s="1"/>
  <c r="AW37" i="2" s="1"/>
  <c r="AR37" i="2"/>
  <c r="AT37" i="2" s="1"/>
  <c r="AQ41" i="2"/>
  <c r="AR41" i="2"/>
  <c r="AT41" i="2" s="1"/>
  <c r="AQ45" i="2"/>
  <c r="AR45" i="2"/>
  <c r="AQ49" i="2"/>
  <c r="AS49" i="2" s="1"/>
  <c r="AW49" i="2" s="1"/>
  <c r="AR49" i="2"/>
  <c r="AQ53" i="2"/>
  <c r="AS53" i="2" s="1"/>
  <c r="AW53" i="2" s="1"/>
  <c r="AR53" i="2"/>
  <c r="AT53" i="2" s="1"/>
  <c r="AQ57" i="2"/>
  <c r="AS57" i="2" s="1"/>
  <c r="AW57" i="2" s="1"/>
  <c r="AR57" i="2"/>
  <c r="AT57" i="2" s="1"/>
  <c r="AQ61" i="2"/>
  <c r="AS61" i="2" s="1"/>
  <c r="AW61" i="2" s="1"/>
  <c r="AR61" i="2"/>
  <c r="AT61" i="2" s="1"/>
  <c r="AQ65" i="2"/>
  <c r="AS65" i="2" s="1"/>
  <c r="AW65" i="2" s="1"/>
  <c r="AR65" i="2"/>
  <c r="AT65" i="2" s="1"/>
  <c r="AQ69" i="2"/>
  <c r="AS69" i="2" s="1"/>
  <c r="AW69" i="2" s="1"/>
  <c r="AR69" i="2"/>
  <c r="AT69" i="2" s="1"/>
  <c r="AQ73" i="2"/>
  <c r="AR73" i="2"/>
  <c r="AT73" i="2" s="1"/>
  <c r="AQ77" i="2"/>
  <c r="AR77" i="2"/>
  <c r="AQ81" i="2"/>
  <c r="AS81" i="2" s="1"/>
  <c r="AW81" i="2" s="1"/>
  <c r="AR81" i="2"/>
  <c r="AQ85" i="2"/>
  <c r="AS85" i="2" s="1"/>
  <c r="AW85" i="2" s="1"/>
  <c r="AR85" i="2"/>
  <c r="AQ89" i="2"/>
  <c r="AS89" i="2" s="1"/>
  <c r="AW89" i="2" s="1"/>
  <c r="AR89" i="2"/>
  <c r="AT89" i="2" s="1"/>
  <c r="AQ93" i="2"/>
  <c r="AS93" i="2" s="1"/>
  <c r="AW93" i="2" s="1"/>
  <c r="AR93" i="2"/>
  <c r="AT93" i="2" s="1"/>
  <c r="AQ97" i="2"/>
  <c r="AS97" i="2" s="1"/>
  <c r="AW97" i="2" s="1"/>
  <c r="AR97" i="2"/>
  <c r="AT97" i="2" s="1"/>
  <c r="AR101" i="2"/>
  <c r="AT101" i="2" s="1"/>
  <c r="AQ101" i="2"/>
  <c r="AR105" i="2"/>
  <c r="AQ105" i="2"/>
  <c r="AR109" i="2"/>
  <c r="AQ109" i="2"/>
  <c r="AR113" i="2"/>
  <c r="AQ113" i="2"/>
  <c r="AR117" i="2"/>
  <c r="AT117" i="2" s="1"/>
  <c r="AQ117" i="2"/>
  <c r="AR121" i="2"/>
  <c r="AT121" i="2" s="1"/>
  <c r="AQ121" i="2"/>
  <c r="AR125" i="2"/>
  <c r="AT125" i="2" s="1"/>
  <c r="AQ125" i="2"/>
  <c r="AR129" i="2"/>
  <c r="AT129" i="2" s="1"/>
  <c r="AQ129" i="2"/>
  <c r="AR133" i="2"/>
  <c r="AT133" i="2" s="1"/>
  <c r="AQ133" i="2"/>
  <c r="AR137" i="2"/>
  <c r="AQ137" i="2"/>
  <c r="AR141" i="2"/>
  <c r="AQ141" i="2"/>
  <c r="AR145" i="2"/>
  <c r="AQ145" i="2"/>
  <c r="AR149" i="2"/>
  <c r="AT149" i="2" s="1"/>
  <c r="AQ149" i="2"/>
  <c r="AR153" i="2"/>
  <c r="AT153" i="2" s="1"/>
  <c r="AQ153" i="2"/>
  <c r="AR157" i="2"/>
  <c r="AT157" i="2" s="1"/>
  <c r="AQ157" i="2"/>
  <c r="AR161" i="2"/>
  <c r="AT161" i="2" s="1"/>
  <c r="AQ161" i="2"/>
  <c r="AR165" i="2"/>
  <c r="AT165" i="2" s="1"/>
  <c r="AQ165" i="2"/>
  <c r="AR169" i="2"/>
  <c r="AQ169" i="2"/>
  <c r="AR173" i="2"/>
  <c r="AQ173" i="2"/>
  <c r="AR177" i="2"/>
  <c r="AQ177" i="2"/>
  <c r="AR181" i="2"/>
  <c r="AT181" i="2" s="1"/>
  <c r="AQ181" i="2"/>
  <c r="AR185" i="2"/>
  <c r="AT185" i="2" s="1"/>
  <c r="AQ185" i="2"/>
  <c r="AR189" i="2"/>
  <c r="AT189" i="2" s="1"/>
  <c r="AQ189" i="2"/>
  <c r="AR193" i="2"/>
  <c r="AT193" i="2" s="1"/>
  <c r="AQ193" i="2"/>
  <c r="AR197" i="2"/>
  <c r="AT197" i="2" s="1"/>
  <c r="AQ197" i="2"/>
  <c r="AR201" i="2"/>
  <c r="AQ201" i="2"/>
  <c r="AR205" i="2"/>
  <c r="AQ205" i="2"/>
  <c r="AR209" i="2"/>
  <c r="AQ209" i="2"/>
  <c r="AR14" i="2"/>
  <c r="AQ14" i="2"/>
  <c r="O14" i="5" s="1"/>
  <c r="AR18" i="2"/>
  <c r="AQ18" i="2"/>
  <c r="O18" i="5" s="1"/>
  <c r="AR22" i="2"/>
  <c r="AT22" i="2" s="1"/>
  <c r="AQ22" i="2"/>
  <c r="AR26" i="2"/>
  <c r="AT26" i="2" s="1"/>
  <c r="AQ26" i="2"/>
  <c r="AR30" i="2"/>
  <c r="AT30" i="2" s="1"/>
  <c r="AQ30" i="2"/>
  <c r="AR34" i="2"/>
  <c r="AQ34" i="2"/>
  <c r="AR38" i="2"/>
  <c r="AQ38" i="2"/>
  <c r="AR42" i="2"/>
  <c r="AQ42" i="2"/>
  <c r="AR46" i="2"/>
  <c r="AT46" i="2" s="1"/>
  <c r="AQ46" i="2"/>
  <c r="AR50" i="2"/>
  <c r="AT50" i="2" s="1"/>
  <c r="AQ50" i="2"/>
  <c r="AR54" i="2"/>
  <c r="AT54" i="2" s="1"/>
  <c r="AQ54" i="2"/>
  <c r="AR58" i="2"/>
  <c r="AT58" i="2" s="1"/>
  <c r="AQ58" i="2"/>
  <c r="AR62" i="2"/>
  <c r="AT62" i="2" s="1"/>
  <c r="AQ62" i="2"/>
  <c r="AR66" i="2"/>
  <c r="AQ66" i="2"/>
  <c r="AR70" i="2"/>
  <c r="AQ70" i="2"/>
  <c r="AR74" i="2"/>
  <c r="AQ74" i="2"/>
  <c r="AR78" i="2"/>
  <c r="AT78" i="2" s="1"/>
  <c r="AQ78" i="2"/>
  <c r="AR82" i="2"/>
  <c r="AT82" i="2" s="1"/>
  <c r="AQ82" i="2"/>
  <c r="AR86" i="2"/>
  <c r="AT86" i="2" s="1"/>
  <c r="AQ86" i="2"/>
  <c r="AR90" i="2"/>
  <c r="AT90" i="2" s="1"/>
  <c r="AQ90" i="2"/>
  <c r="AR94" i="2"/>
  <c r="AT94" i="2" s="1"/>
  <c r="AQ94" i="2"/>
  <c r="AR98" i="2"/>
  <c r="AQ98" i="2"/>
  <c r="AR102" i="2"/>
  <c r="AQ102" i="2"/>
  <c r="AR106" i="2"/>
  <c r="AQ106" i="2"/>
  <c r="AR110" i="2"/>
  <c r="AT110" i="2" s="1"/>
  <c r="AQ110" i="2"/>
  <c r="AR114" i="2"/>
  <c r="AT114" i="2" s="1"/>
  <c r="AQ114" i="2"/>
  <c r="AR118" i="2"/>
  <c r="AT118" i="2" s="1"/>
  <c r="AQ118" i="2"/>
  <c r="AR122" i="2"/>
  <c r="AT122" i="2" s="1"/>
  <c r="AQ122" i="2"/>
  <c r="AR126" i="2"/>
  <c r="AT126" i="2" s="1"/>
  <c r="AQ126" i="2"/>
  <c r="AR130" i="2"/>
  <c r="AQ130" i="2"/>
  <c r="AR134" i="2"/>
  <c r="AQ134" i="2"/>
  <c r="AR138" i="2"/>
  <c r="AQ138" i="2"/>
  <c r="AR142" i="2"/>
  <c r="AT142" i="2" s="1"/>
  <c r="AQ142" i="2"/>
  <c r="AR146" i="2"/>
  <c r="AT146" i="2" s="1"/>
  <c r="AQ146" i="2"/>
  <c r="AR150" i="2"/>
  <c r="AT150" i="2" s="1"/>
  <c r="AQ150" i="2"/>
  <c r="AR154" i="2"/>
  <c r="AT154" i="2" s="1"/>
  <c r="AQ154" i="2"/>
  <c r="AR158" i="2"/>
  <c r="AT158" i="2" s="1"/>
  <c r="AQ158" i="2"/>
  <c r="AR162" i="2"/>
  <c r="AQ162" i="2"/>
  <c r="AR166" i="2"/>
  <c r="AQ166" i="2"/>
  <c r="AR170" i="2"/>
  <c r="AQ170" i="2"/>
  <c r="AR174" i="2"/>
  <c r="AT174" i="2" s="1"/>
  <c r="AQ174" i="2"/>
  <c r="AR178" i="2"/>
  <c r="AT178" i="2" s="1"/>
  <c r="AQ178" i="2"/>
  <c r="AR182" i="2"/>
  <c r="AT182" i="2" s="1"/>
  <c r="AQ182" i="2"/>
  <c r="AR186" i="2"/>
  <c r="AT186" i="2" s="1"/>
  <c r="AQ186" i="2"/>
  <c r="AR190" i="2"/>
  <c r="AT190" i="2" s="1"/>
  <c r="AQ190" i="2"/>
  <c r="AR194" i="2"/>
  <c r="AQ194" i="2"/>
  <c r="AR198" i="2"/>
  <c r="AQ198" i="2"/>
  <c r="AR202" i="2"/>
  <c r="AQ202" i="2"/>
  <c r="AR206" i="2"/>
  <c r="AT206" i="2" s="1"/>
  <c r="AQ206" i="2"/>
  <c r="AT77" i="2" l="1"/>
  <c r="AT45" i="2"/>
  <c r="AT91" i="2"/>
  <c r="AT59" i="2"/>
  <c r="AT27" i="2"/>
  <c r="AT166" i="2"/>
  <c r="AT141" i="2"/>
  <c r="AT180" i="2"/>
  <c r="AT148" i="2"/>
  <c r="AT116" i="2"/>
  <c r="AT84" i="2"/>
  <c r="AT52" i="2"/>
  <c r="AT187" i="2"/>
  <c r="AT155" i="2"/>
  <c r="AT123" i="2"/>
  <c r="AT198" i="2"/>
  <c r="AT205" i="2"/>
  <c r="AT102" i="2"/>
  <c r="AT109" i="2"/>
  <c r="AT134" i="2"/>
  <c r="AT173" i="2"/>
  <c r="AT70" i="2"/>
  <c r="AT38" i="2"/>
  <c r="AT85" i="2"/>
  <c r="AT21" i="2"/>
  <c r="AT20" i="2"/>
  <c r="R20" i="5" s="1"/>
  <c r="AT19" i="2"/>
  <c r="R19" i="5" s="1"/>
  <c r="P19" i="5"/>
  <c r="AS19" i="2"/>
  <c r="O19" i="5"/>
  <c r="AS17" i="2"/>
  <c r="O17" i="5"/>
  <c r="AT18" i="2"/>
  <c r="R18" i="5" s="1"/>
  <c r="P18" i="5"/>
  <c r="AT15" i="2"/>
  <c r="R15" i="5" s="1"/>
  <c r="P15" i="5"/>
  <c r="AS15" i="2"/>
  <c r="O15" i="5"/>
  <c r="AT14" i="2"/>
  <c r="R14" i="5" s="1"/>
  <c r="P14" i="5"/>
  <c r="AT13" i="2"/>
  <c r="R13" i="5" s="1"/>
  <c r="P13" i="5"/>
  <c r="AT49" i="2"/>
  <c r="AT194" i="2"/>
  <c r="AT201" i="2"/>
  <c r="AT208" i="2"/>
  <c r="AT176" i="2"/>
  <c r="AT144" i="2"/>
  <c r="AT112" i="2"/>
  <c r="AT80" i="2"/>
  <c r="AT48" i="2"/>
  <c r="AT16" i="2"/>
  <c r="R16" i="5" s="1"/>
  <c r="AT183" i="2"/>
  <c r="AT151" i="2"/>
  <c r="AT119" i="2"/>
  <c r="AS87" i="2"/>
  <c r="AW87" i="2" s="1"/>
  <c r="AX87" i="2" s="1"/>
  <c r="AY87" i="2" s="1"/>
  <c r="AZ87" i="2" s="1"/>
  <c r="AS55" i="2"/>
  <c r="AW55" i="2" s="1"/>
  <c r="AX55" i="2" s="1"/>
  <c r="AY55" i="2" s="1"/>
  <c r="AZ55" i="2" s="1"/>
  <c r="AS23" i="2"/>
  <c r="AW23" i="2" s="1"/>
  <c r="AX23" i="2" s="1"/>
  <c r="AY23" i="2" s="1"/>
  <c r="AZ23" i="2" s="1"/>
  <c r="AT34" i="2"/>
  <c r="AT169" i="2"/>
  <c r="AT98" i="2"/>
  <c r="AT137" i="2"/>
  <c r="AT66" i="2"/>
  <c r="AS41" i="2"/>
  <c r="AW41" i="2" s="1"/>
  <c r="AX41" i="2" s="1"/>
  <c r="AY41" i="2" s="1"/>
  <c r="AZ41" i="2" s="1"/>
  <c r="AT162" i="2"/>
  <c r="AS73" i="2"/>
  <c r="AW73" i="2" s="1"/>
  <c r="AX73" i="2" s="1"/>
  <c r="AY73" i="2" s="1"/>
  <c r="AZ73" i="2" s="1"/>
  <c r="AT130" i="2"/>
  <c r="AT105" i="2"/>
  <c r="AT31" i="2"/>
  <c r="AU31" i="2" s="1"/>
  <c r="AT95" i="2"/>
  <c r="AU95" i="2" s="1"/>
  <c r="AT63" i="2"/>
  <c r="AX63" i="2" s="1"/>
  <c r="AY63" i="2" s="1"/>
  <c r="AZ63" i="2" s="1"/>
  <c r="AT17" i="2"/>
  <c r="AT81" i="2"/>
  <c r="AV81" i="2" s="1"/>
  <c r="AT177" i="2"/>
  <c r="AT42" i="2"/>
  <c r="AT120" i="2"/>
  <c r="AS13" i="2"/>
  <c r="AS91" i="2"/>
  <c r="AW91" i="2" s="1"/>
  <c r="AX91" i="2" s="1"/>
  <c r="AY91" i="2" s="1"/>
  <c r="AZ91" i="2" s="1"/>
  <c r="AS59" i="2"/>
  <c r="AW59" i="2" s="1"/>
  <c r="AX59" i="2" s="1"/>
  <c r="AY59" i="2" s="1"/>
  <c r="AZ59" i="2" s="1"/>
  <c r="AS27" i="2"/>
  <c r="AW27" i="2" s="1"/>
  <c r="AX27" i="2" s="1"/>
  <c r="AY27" i="2" s="1"/>
  <c r="AZ27" i="2" s="1"/>
  <c r="AT138" i="2"/>
  <c r="AT152" i="2"/>
  <c r="AT159" i="2"/>
  <c r="AT127" i="2"/>
  <c r="AS45" i="2"/>
  <c r="AW45" i="2" s="1"/>
  <c r="AX45" i="2" s="1"/>
  <c r="AY45" i="2" s="1"/>
  <c r="AZ45" i="2" s="1"/>
  <c r="AT145" i="2"/>
  <c r="AS77" i="2"/>
  <c r="AW77" i="2" s="1"/>
  <c r="AX77" i="2" s="1"/>
  <c r="AY77" i="2" s="1"/>
  <c r="AZ77" i="2" s="1"/>
  <c r="AT88" i="2"/>
  <c r="AT113" i="2"/>
  <c r="AT209" i="2"/>
  <c r="AT191" i="2"/>
  <c r="AT74" i="2"/>
  <c r="AT56" i="2"/>
  <c r="AT106" i="2"/>
  <c r="AV106" i="2" s="1"/>
  <c r="AT202" i="2"/>
  <c r="AT24" i="2"/>
  <c r="AT170" i="2"/>
  <c r="AT184" i="2"/>
  <c r="AS206" i="2"/>
  <c r="AW206" i="2" s="1"/>
  <c r="AX206" i="2" s="1"/>
  <c r="AY206" i="2" s="1"/>
  <c r="AZ206" i="2" s="1"/>
  <c r="AS202" i="2"/>
  <c r="AW202" i="2" s="1"/>
  <c r="AS198" i="2"/>
  <c r="AW198" i="2" s="1"/>
  <c r="AS194" i="2"/>
  <c r="AW194" i="2" s="1"/>
  <c r="AS190" i="2"/>
  <c r="AW190" i="2" s="1"/>
  <c r="AX190" i="2" s="1"/>
  <c r="AY190" i="2" s="1"/>
  <c r="AZ190" i="2" s="1"/>
  <c r="AS186" i="2"/>
  <c r="AW186" i="2" s="1"/>
  <c r="AX186" i="2" s="1"/>
  <c r="AY186" i="2" s="1"/>
  <c r="AZ186" i="2" s="1"/>
  <c r="AS182" i="2"/>
  <c r="AW182" i="2" s="1"/>
  <c r="AX182" i="2" s="1"/>
  <c r="AY182" i="2" s="1"/>
  <c r="AZ182" i="2" s="1"/>
  <c r="AS178" i="2"/>
  <c r="AW178" i="2" s="1"/>
  <c r="AX178" i="2" s="1"/>
  <c r="AY178" i="2" s="1"/>
  <c r="AZ178" i="2" s="1"/>
  <c r="AS174" i="2"/>
  <c r="AW174" i="2" s="1"/>
  <c r="AX174" i="2" s="1"/>
  <c r="AY174" i="2" s="1"/>
  <c r="AZ174" i="2" s="1"/>
  <c r="AS170" i="2"/>
  <c r="AW170" i="2" s="1"/>
  <c r="AS166" i="2"/>
  <c r="AW166" i="2" s="1"/>
  <c r="AX166" i="2" s="1"/>
  <c r="AY166" i="2" s="1"/>
  <c r="AZ166" i="2" s="1"/>
  <c r="AS162" i="2"/>
  <c r="AW162" i="2" s="1"/>
  <c r="AS158" i="2"/>
  <c r="AW158" i="2" s="1"/>
  <c r="AX158" i="2" s="1"/>
  <c r="AY158" i="2" s="1"/>
  <c r="AZ158" i="2" s="1"/>
  <c r="AS154" i="2"/>
  <c r="AW154" i="2" s="1"/>
  <c r="AX154" i="2" s="1"/>
  <c r="AY154" i="2" s="1"/>
  <c r="AZ154" i="2" s="1"/>
  <c r="AS150" i="2"/>
  <c r="AW150" i="2" s="1"/>
  <c r="AX150" i="2" s="1"/>
  <c r="AY150" i="2" s="1"/>
  <c r="AZ150" i="2" s="1"/>
  <c r="AS146" i="2"/>
  <c r="AW146" i="2" s="1"/>
  <c r="AX146" i="2" s="1"/>
  <c r="AY146" i="2" s="1"/>
  <c r="AZ146" i="2" s="1"/>
  <c r="AS142" i="2"/>
  <c r="AW142" i="2" s="1"/>
  <c r="AX142" i="2" s="1"/>
  <c r="AY142" i="2" s="1"/>
  <c r="AZ142" i="2" s="1"/>
  <c r="AS138" i="2"/>
  <c r="AW138" i="2" s="1"/>
  <c r="AS134" i="2"/>
  <c r="AW134" i="2" s="1"/>
  <c r="AX134" i="2" s="1"/>
  <c r="AY134" i="2" s="1"/>
  <c r="AZ134" i="2" s="1"/>
  <c r="AS130" i="2"/>
  <c r="AW130" i="2" s="1"/>
  <c r="AX130" i="2" s="1"/>
  <c r="AY130" i="2" s="1"/>
  <c r="AZ130" i="2" s="1"/>
  <c r="AS126" i="2"/>
  <c r="AW126" i="2" s="1"/>
  <c r="AX126" i="2" s="1"/>
  <c r="AY126" i="2" s="1"/>
  <c r="AZ126" i="2" s="1"/>
  <c r="AS122" i="2"/>
  <c r="AW122" i="2" s="1"/>
  <c r="AX122" i="2" s="1"/>
  <c r="AY122" i="2" s="1"/>
  <c r="AZ122" i="2" s="1"/>
  <c r="AS118" i="2"/>
  <c r="AW118" i="2" s="1"/>
  <c r="AX118" i="2" s="1"/>
  <c r="AY118" i="2" s="1"/>
  <c r="AZ118" i="2" s="1"/>
  <c r="AS114" i="2"/>
  <c r="AW114" i="2" s="1"/>
  <c r="AX114" i="2" s="1"/>
  <c r="AY114" i="2" s="1"/>
  <c r="AZ114" i="2" s="1"/>
  <c r="AS110" i="2"/>
  <c r="AW110" i="2" s="1"/>
  <c r="AX110" i="2" s="1"/>
  <c r="AY110" i="2" s="1"/>
  <c r="AZ110" i="2" s="1"/>
  <c r="AS106" i="2"/>
  <c r="AW106" i="2" s="1"/>
  <c r="AS102" i="2"/>
  <c r="AW102" i="2" s="1"/>
  <c r="AX102" i="2" s="1"/>
  <c r="AY102" i="2" s="1"/>
  <c r="AZ102" i="2" s="1"/>
  <c r="AS98" i="2"/>
  <c r="AW98" i="2" s="1"/>
  <c r="AS94" i="2"/>
  <c r="AW94" i="2" s="1"/>
  <c r="AX94" i="2" s="1"/>
  <c r="AY94" i="2" s="1"/>
  <c r="AZ94" i="2" s="1"/>
  <c r="AS90" i="2"/>
  <c r="AW90" i="2" s="1"/>
  <c r="AX90" i="2" s="1"/>
  <c r="AY90" i="2" s="1"/>
  <c r="AZ90" i="2" s="1"/>
  <c r="AS86" i="2"/>
  <c r="AW86" i="2" s="1"/>
  <c r="AX86" i="2" s="1"/>
  <c r="AY86" i="2" s="1"/>
  <c r="AZ86" i="2" s="1"/>
  <c r="AS82" i="2"/>
  <c r="AW82" i="2" s="1"/>
  <c r="AX82" i="2" s="1"/>
  <c r="AY82" i="2" s="1"/>
  <c r="AZ82" i="2" s="1"/>
  <c r="AS78" i="2"/>
  <c r="AW78" i="2" s="1"/>
  <c r="AX78" i="2" s="1"/>
  <c r="AY78" i="2" s="1"/>
  <c r="AZ78" i="2" s="1"/>
  <c r="AS74" i="2"/>
  <c r="AW74" i="2" s="1"/>
  <c r="AS70" i="2"/>
  <c r="AW70" i="2" s="1"/>
  <c r="AX70" i="2" s="1"/>
  <c r="AY70" i="2" s="1"/>
  <c r="AZ70" i="2" s="1"/>
  <c r="AS66" i="2"/>
  <c r="AW66" i="2" s="1"/>
  <c r="AS62" i="2"/>
  <c r="AW62" i="2" s="1"/>
  <c r="AX62" i="2" s="1"/>
  <c r="AY62" i="2" s="1"/>
  <c r="AZ62" i="2" s="1"/>
  <c r="AS58" i="2"/>
  <c r="AW58" i="2" s="1"/>
  <c r="AX58" i="2" s="1"/>
  <c r="AY58" i="2" s="1"/>
  <c r="AZ58" i="2" s="1"/>
  <c r="AS54" i="2"/>
  <c r="AW54" i="2" s="1"/>
  <c r="AX54" i="2" s="1"/>
  <c r="AY54" i="2" s="1"/>
  <c r="AZ54" i="2" s="1"/>
  <c r="AS50" i="2"/>
  <c r="AW50" i="2" s="1"/>
  <c r="AX50" i="2" s="1"/>
  <c r="AY50" i="2" s="1"/>
  <c r="AZ50" i="2" s="1"/>
  <c r="AS46" i="2"/>
  <c r="AW46" i="2" s="1"/>
  <c r="AX46" i="2" s="1"/>
  <c r="AY46" i="2" s="1"/>
  <c r="AZ46" i="2" s="1"/>
  <c r="AS42" i="2"/>
  <c r="AW42" i="2" s="1"/>
  <c r="AS38" i="2"/>
  <c r="AW38" i="2" s="1"/>
  <c r="AX38" i="2" s="1"/>
  <c r="AY38" i="2" s="1"/>
  <c r="AZ38" i="2" s="1"/>
  <c r="AS34" i="2"/>
  <c r="AW34" i="2" s="1"/>
  <c r="AS30" i="2"/>
  <c r="AW30" i="2" s="1"/>
  <c r="AX30" i="2" s="1"/>
  <c r="AY30" i="2" s="1"/>
  <c r="AZ30" i="2" s="1"/>
  <c r="AS26" i="2"/>
  <c r="AW26" i="2" s="1"/>
  <c r="AX26" i="2" s="1"/>
  <c r="AY26" i="2" s="1"/>
  <c r="AZ26" i="2" s="1"/>
  <c r="AS22" i="2"/>
  <c r="AW22" i="2" s="1"/>
  <c r="AX22" i="2" s="1"/>
  <c r="AY22" i="2" s="1"/>
  <c r="AZ22" i="2" s="1"/>
  <c r="AS18" i="2"/>
  <c r="AS14" i="2"/>
  <c r="AS209" i="2"/>
  <c r="AW209" i="2" s="1"/>
  <c r="AS205" i="2"/>
  <c r="AW205" i="2" s="1"/>
  <c r="AX205" i="2" s="1"/>
  <c r="AY205" i="2" s="1"/>
  <c r="AZ205" i="2" s="1"/>
  <c r="AS201" i="2"/>
  <c r="AW201" i="2" s="1"/>
  <c r="AS197" i="2"/>
  <c r="AW197" i="2" s="1"/>
  <c r="AX197" i="2" s="1"/>
  <c r="AY197" i="2" s="1"/>
  <c r="AZ197" i="2" s="1"/>
  <c r="AS193" i="2"/>
  <c r="AW193" i="2" s="1"/>
  <c r="AX193" i="2" s="1"/>
  <c r="AY193" i="2" s="1"/>
  <c r="AZ193" i="2" s="1"/>
  <c r="AS189" i="2"/>
  <c r="AW189" i="2" s="1"/>
  <c r="AX189" i="2" s="1"/>
  <c r="AY189" i="2" s="1"/>
  <c r="AZ189" i="2" s="1"/>
  <c r="AS185" i="2"/>
  <c r="AW185" i="2" s="1"/>
  <c r="AX185" i="2" s="1"/>
  <c r="AY185" i="2" s="1"/>
  <c r="AZ185" i="2" s="1"/>
  <c r="AS181" i="2"/>
  <c r="AW181" i="2" s="1"/>
  <c r="AX181" i="2" s="1"/>
  <c r="AY181" i="2" s="1"/>
  <c r="AZ181" i="2" s="1"/>
  <c r="AS177" i="2"/>
  <c r="AW177" i="2" s="1"/>
  <c r="AS173" i="2"/>
  <c r="AW173" i="2" s="1"/>
  <c r="AX173" i="2" s="1"/>
  <c r="AY173" i="2" s="1"/>
  <c r="AZ173" i="2" s="1"/>
  <c r="AS169" i="2"/>
  <c r="AW169" i="2" s="1"/>
  <c r="AX169" i="2" s="1"/>
  <c r="AY169" i="2" s="1"/>
  <c r="AZ169" i="2" s="1"/>
  <c r="AS165" i="2"/>
  <c r="AW165" i="2" s="1"/>
  <c r="AX165" i="2" s="1"/>
  <c r="AY165" i="2" s="1"/>
  <c r="AZ165" i="2" s="1"/>
  <c r="AS161" i="2"/>
  <c r="AW161" i="2" s="1"/>
  <c r="AX161" i="2" s="1"/>
  <c r="AY161" i="2" s="1"/>
  <c r="AZ161" i="2" s="1"/>
  <c r="AS157" i="2"/>
  <c r="AW157" i="2" s="1"/>
  <c r="AX157" i="2" s="1"/>
  <c r="AY157" i="2" s="1"/>
  <c r="AZ157" i="2" s="1"/>
  <c r="AS153" i="2"/>
  <c r="AW153" i="2" s="1"/>
  <c r="AX153" i="2" s="1"/>
  <c r="AY153" i="2" s="1"/>
  <c r="AZ153" i="2" s="1"/>
  <c r="AS149" i="2"/>
  <c r="AW149" i="2" s="1"/>
  <c r="AX149" i="2" s="1"/>
  <c r="AY149" i="2" s="1"/>
  <c r="AZ149" i="2" s="1"/>
  <c r="AS145" i="2"/>
  <c r="AW145" i="2" s="1"/>
  <c r="AS141" i="2"/>
  <c r="AW141" i="2" s="1"/>
  <c r="AX141" i="2" s="1"/>
  <c r="AY141" i="2" s="1"/>
  <c r="AZ141" i="2" s="1"/>
  <c r="AS137" i="2"/>
  <c r="AW137" i="2" s="1"/>
  <c r="AS133" i="2"/>
  <c r="AW133" i="2" s="1"/>
  <c r="AX133" i="2" s="1"/>
  <c r="AY133" i="2" s="1"/>
  <c r="AZ133" i="2" s="1"/>
  <c r="AS129" i="2"/>
  <c r="AW129" i="2" s="1"/>
  <c r="AX129" i="2" s="1"/>
  <c r="AY129" i="2" s="1"/>
  <c r="AZ129" i="2" s="1"/>
  <c r="AS125" i="2"/>
  <c r="AW125" i="2" s="1"/>
  <c r="AX125" i="2" s="1"/>
  <c r="AY125" i="2" s="1"/>
  <c r="AZ125" i="2" s="1"/>
  <c r="AS121" i="2"/>
  <c r="AW121" i="2" s="1"/>
  <c r="AX121" i="2" s="1"/>
  <c r="AY121" i="2" s="1"/>
  <c r="AZ121" i="2" s="1"/>
  <c r="AS117" i="2"/>
  <c r="AW117" i="2" s="1"/>
  <c r="AX117" i="2" s="1"/>
  <c r="AY117" i="2" s="1"/>
  <c r="AZ117" i="2" s="1"/>
  <c r="AS113" i="2"/>
  <c r="AW113" i="2" s="1"/>
  <c r="AS109" i="2"/>
  <c r="AW109" i="2" s="1"/>
  <c r="AX109" i="2" s="1"/>
  <c r="AY109" i="2" s="1"/>
  <c r="AZ109" i="2" s="1"/>
  <c r="AS105" i="2"/>
  <c r="AW105" i="2" s="1"/>
  <c r="AS101" i="2"/>
  <c r="AW101" i="2" s="1"/>
  <c r="AX101" i="2" s="1"/>
  <c r="AY101" i="2" s="1"/>
  <c r="AZ101" i="2" s="1"/>
  <c r="AS208" i="2"/>
  <c r="AW208" i="2" s="1"/>
  <c r="AS204" i="2"/>
  <c r="AW204" i="2" s="1"/>
  <c r="AX204" i="2" s="1"/>
  <c r="AY204" i="2" s="1"/>
  <c r="AZ204" i="2" s="1"/>
  <c r="AS200" i="2"/>
  <c r="AW200" i="2" s="1"/>
  <c r="AX200" i="2" s="1"/>
  <c r="AY200" i="2" s="1"/>
  <c r="AZ200" i="2" s="1"/>
  <c r="AS196" i="2"/>
  <c r="AW196" i="2" s="1"/>
  <c r="AX196" i="2" s="1"/>
  <c r="AY196" i="2" s="1"/>
  <c r="AZ196" i="2" s="1"/>
  <c r="AS192" i="2"/>
  <c r="AW192" i="2" s="1"/>
  <c r="AX192" i="2" s="1"/>
  <c r="AY192" i="2" s="1"/>
  <c r="AZ192" i="2" s="1"/>
  <c r="AS188" i="2"/>
  <c r="AW188" i="2" s="1"/>
  <c r="AX188" i="2" s="1"/>
  <c r="AY188" i="2" s="1"/>
  <c r="AZ188" i="2" s="1"/>
  <c r="AS184" i="2"/>
  <c r="AW184" i="2" s="1"/>
  <c r="AS180" i="2"/>
  <c r="AW180" i="2" s="1"/>
  <c r="AX180" i="2" s="1"/>
  <c r="AY180" i="2" s="1"/>
  <c r="AZ180" i="2" s="1"/>
  <c r="AS176" i="2"/>
  <c r="AW176" i="2" s="1"/>
  <c r="AS172" i="2"/>
  <c r="AW172" i="2" s="1"/>
  <c r="AX172" i="2" s="1"/>
  <c r="AY172" i="2" s="1"/>
  <c r="AZ172" i="2" s="1"/>
  <c r="AS168" i="2"/>
  <c r="AW168" i="2" s="1"/>
  <c r="AX168" i="2" s="1"/>
  <c r="AY168" i="2" s="1"/>
  <c r="AZ168" i="2" s="1"/>
  <c r="AS164" i="2"/>
  <c r="AW164" i="2" s="1"/>
  <c r="AX164" i="2" s="1"/>
  <c r="AY164" i="2" s="1"/>
  <c r="AZ164" i="2" s="1"/>
  <c r="AS160" i="2"/>
  <c r="AW160" i="2" s="1"/>
  <c r="AX160" i="2" s="1"/>
  <c r="AY160" i="2" s="1"/>
  <c r="AZ160" i="2" s="1"/>
  <c r="AS156" i="2"/>
  <c r="AW156" i="2" s="1"/>
  <c r="AX156" i="2" s="1"/>
  <c r="AY156" i="2" s="1"/>
  <c r="AZ156" i="2" s="1"/>
  <c r="AS152" i="2"/>
  <c r="AW152" i="2" s="1"/>
  <c r="AS148" i="2"/>
  <c r="AW148" i="2" s="1"/>
  <c r="AX148" i="2" s="1"/>
  <c r="AY148" i="2" s="1"/>
  <c r="AZ148" i="2" s="1"/>
  <c r="AS144" i="2"/>
  <c r="AW144" i="2" s="1"/>
  <c r="AS140" i="2"/>
  <c r="AW140" i="2" s="1"/>
  <c r="AX140" i="2" s="1"/>
  <c r="AY140" i="2" s="1"/>
  <c r="AZ140" i="2" s="1"/>
  <c r="AS136" i="2"/>
  <c r="AW136" i="2" s="1"/>
  <c r="AX136" i="2" s="1"/>
  <c r="AY136" i="2" s="1"/>
  <c r="AZ136" i="2" s="1"/>
  <c r="AS132" i="2"/>
  <c r="AW132" i="2" s="1"/>
  <c r="AX132" i="2" s="1"/>
  <c r="AY132" i="2" s="1"/>
  <c r="AZ132" i="2" s="1"/>
  <c r="AS128" i="2"/>
  <c r="AW128" i="2" s="1"/>
  <c r="AX128" i="2" s="1"/>
  <c r="AY128" i="2" s="1"/>
  <c r="AZ128" i="2" s="1"/>
  <c r="AS124" i="2"/>
  <c r="AW124" i="2" s="1"/>
  <c r="AX124" i="2" s="1"/>
  <c r="AY124" i="2" s="1"/>
  <c r="AZ124" i="2" s="1"/>
  <c r="AS120" i="2"/>
  <c r="AW120" i="2" s="1"/>
  <c r="AS116" i="2"/>
  <c r="AW116" i="2" s="1"/>
  <c r="AX116" i="2" s="1"/>
  <c r="AY116" i="2" s="1"/>
  <c r="AZ116" i="2" s="1"/>
  <c r="AS112" i="2"/>
  <c r="AW112" i="2" s="1"/>
  <c r="AX112" i="2" s="1"/>
  <c r="AY112" i="2" s="1"/>
  <c r="AZ112" i="2" s="1"/>
  <c r="AS108" i="2"/>
  <c r="AW108" i="2" s="1"/>
  <c r="AX108" i="2" s="1"/>
  <c r="AY108" i="2" s="1"/>
  <c r="AZ108" i="2" s="1"/>
  <c r="AS104" i="2"/>
  <c r="AW104" i="2" s="1"/>
  <c r="AX104" i="2" s="1"/>
  <c r="AY104" i="2" s="1"/>
  <c r="AZ104" i="2" s="1"/>
  <c r="AS100" i="2"/>
  <c r="AW100" i="2" s="1"/>
  <c r="AX100" i="2" s="1"/>
  <c r="AY100" i="2" s="1"/>
  <c r="AZ100" i="2" s="1"/>
  <c r="AS96" i="2"/>
  <c r="AW96" i="2" s="1"/>
  <c r="AX96" i="2" s="1"/>
  <c r="AY96" i="2" s="1"/>
  <c r="AZ96" i="2" s="1"/>
  <c r="AS92" i="2"/>
  <c r="AW92" i="2" s="1"/>
  <c r="AX92" i="2" s="1"/>
  <c r="AY92" i="2" s="1"/>
  <c r="AZ92" i="2" s="1"/>
  <c r="AS88" i="2"/>
  <c r="AW88" i="2" s="1"/>
  <c r="AS84" i="2"/>
  <c r="AW84" i="2" s="1"/>
  <c r="AX84" i="2" s="1"/>
  <c r="AY84" i="2" s="1"/>
  <c r="AZ84" i="2" s="1"/>
  <c r="AS80" i="2"/>
  <c r="AW80" i="2" s="1"/>
  <c r="AS76" i="2"/>
  <c r="AW76" i="2" s="1"/>
  <c r="AX76" i="2" s="1"/>
  <c r="AY76" i="2" s="1"/>
  <c r="AZ76" i="2" s="1"/>
  <c r="AS72" i="2"/>
  <c r="AW72" i="2" s="1"/>
  <c r="AX72" i="2" s="1"/>
  <c r="AY72" i="2" s="1"/>
  <c r="AZ72" i="2" s="1"/>
  <c r="AS68" i="2"/>
  <c r="AW68" i="2" s="1"/>
  <c r="AX68" i="2" s="1"/>
  <c r="AY68" i="2" s="1"/>
  <c r="AZ68" i="2" s="1"/>
  <c r="AS64" i="2"/>
  <c r="AW64" i="2" s="1"/>
  <c r="AX64" i="2" s="1"/>
  <c r="AY64" i="2" s="1"/>
  <c r="AZ64" i="2" s="1"/>
  <c r="AS60" i="2"/>
  <c r="AW60" i="2" s="1"/>
  <c r="AX60" i="2" s="1"/>
  <c r="AY60" i="2" s="1"/>
  <c r="AZ60" i="2" s="1"/>
  <c r="AS56" i="2"/>
  <c r="AW56" i="2" s="1"/>
  <c r="AS52" i="2"/>
  <c r="AW52" i="2" s="1"/>
  <c r="AX52" i="2" s="1"/>
  <c r="AY52" i="2" s="1"/>
  <c r="AZ52" i="2" s="1"/>
  <c r="AS48" i="2"/>
  <c r="AW48" i="2" s="1"/>
  <c r="AX48" i="2" s="1"/>
  <c r="AY48" i="2" s="1"/>
  <c r="AZ48" i="2" s="1"/>
  <c r="AS44" i="2"/>
  <c r="AW44" i="2" s="1"/>
  <c r="AX44" i="2" s="1"/>
  <c r="AY44" i="2" s="1"/>
  <c r="AZ44" i="2" s="1"/>
  <c r="AS40" i="2"/>
  <c r="AW40" i="2" s="1"/>
  <c r="AX40" i="2" s="1"/>
  <c r="AY40" i="2" s="1"/>
  <c r="AZ40" i="2" s="1"/>
  <c r="AS36" i="2"/>
  <c r="AW36" i="2" s="1"/>
  <c r="AX36" i="2" s="1"/>
  <c r="AY36" i="2" s="1"/>
  <c r="AZ36" i="2" s="1"/>
  <c r="AS32" i="2"/>
  <c r="AW32" i="2" s="1"/>
  <c r="AX32" i="2" s="1"/>
  <c r="AY32" i="2" s="1"/>
  <c r="AZ32" i="2" s="1"/>
  <c r="AS28" i="2"/>
  <c r="AW28" i="2" s="1"/>
  <c r="AX28" i="2" s="1"/>
  <c r="AY28" i="2" s="1"/>
  <c r="AZ28" i="2" s="1"/>
  <c r="AS24" i="2"/>
  <c r="AW24" i="2" s="1"/>
  <c r="AS20" i="2"/>
  <c r="AS16" i="2"/>
  <c r="AS207" i="2"/>
  <c r="AW207" i="2" s="1"/>
  <c r="AX207" i="2" s="1"/>
  <c r="AY207" i="2" s="1"/>
  <c r="AZ207" i="2" s="1"/>
  <c r="AS203" i="2"/>
  <c r="AW203" i="2" s="1"/>
  <c r="AX203" i="2" s="1"/>
  <c r="AY203" i="2" s="1"/>
  <c r="AZ203" i="2" s="1"/>
  <c r="AS199" i="2"/>
  <c r="AW199" i="2" s="1"/>
  <c r="AX199" i="2" s="1"/>
  <c r="AY199" i="2" s="1"/>
  <c r="AZ199" i="2" s="1"/>
  <c r="AS195" i="2"/>
  <c r="AW195" i="2" s="1"/>
  <c r="AX195" i="2" s="1"/>
  <c r="AY195" i="2" s="1"/>
  <c r="AZ195" i="2" s="1"/>
  <c r="AS191" i="2"/>
  <c r="AW191" i="2" s="1"/>
  <c r="AS187" i="2"/>
  <c r="AW187" i="2" s="1"/>
  <c r="AS183" i="2"/>
  <c r="AW183" i="2" s="1"/>
  <c r="AS179" i="2"/>
  <c r="AW179" i="2" s="1"/>
  <c r="AX179" i="2" s="1"/>
  <c r="AY179" i="2" s="1"/>
  <c r="AZ179" i="2" s="1"/>
  <c r="AS175" i="2"/>
  <c r="AW175" i="2" s="1"/>
  <c r="AX175" i="2" s="1"/>
  <c r="AY175" i="2" s="1"/>
  <c r="AZ175" i="2" s="1"/>
  <c r="AS171" i="2"/>
  <c r="AW171" i="2" s="1"/>
  <c r="AX171" i="2" s="1"/>
  <c r="AY171" i="2" s="1"/>
  <c r="AZ171" i="2" s="1"/>
  <c r="AS167" i="2"/>
  <c r="AW167" i="2" s="1"/>
  <c r="AX167" i="2" s="1"/>
  <c r="AY167" i="2" s="1"/>
  <c r="AZ167" i="2" s="1"/>
  <c r="AS163" i="2"/>
  <c r="AW163" i="2" s="1"/>
  <c r="AX163" i="2" s="1"/>
  <c r="AY163" i="2" s="1"/>
  <c r="AZ163" i="2" s="1"/>
  <c r="AS159" i="2"/>
  <c r="AW159" i="2" s="1"/>
  <c r="AX159" i="2" s="1"/>
  <c r="AY159" i="2" s="1"/>
  <c r="AZ159" i="2" s="1"/>
  <c r="AS155" i="2"/>
  <c r="AW155" i="2" s="1"/>
  <c r="AX155" i="2" s="1"/>
  <c r="AY155" i="2" s="1"/>
  <c r="AZ155" i="2" s="1"/>
  <c r="AS151" i="2"/>
  <c r="AW151" i="2" s="1"/>
  <c r="AS147" i="2"/>
  <c r="AW147" i="2" s="1"/>
  <c r="AX147" i="2" s="1"/>
  <c r="AY147" i="2" s="1"/>
  <c r="AZ147" i="2" s="1"/>
  <c r="AS143" i="2"/>
  <c r="AW143" i="2" s="1"/>
  <c r="AX143" i="2" s="1"/>
  <c r="AY143" i="2" s="1"/>
  <c r="AZ143" i="2" s="1"/>
  <c r="AS139" i="2"/>
  <c r="AW139" i="2" s="1"/>
  <c r="AX139" i="2" s="1"/>
  <c r="AY139" i="2" s="1"/>
  <c r="AZ139" i="2" s="1"/>
  <c r="AS135" i="2"/>
  <c r="AW135" i="2" s="1"/>
  <c r="AX135" i="2" s="1"/>
  <c r="AY135" i="2" s="1"/>
  <c r="AZ135" i="2" s="1"/>
  <c r="AS131" i="2"/>
  <c r="AW131" i="2" s="1"/>
  <c r="AX131" i="2" s="1"/>
  <c r="AY131" i="2" s="1"/>
  <c r="AZ131" i="2" s="1"/>
  <c r="AS127" i="2"/>
  <c r="AW127" i="2" s="1"/>
  <c r="AS123" i="2"/>
  <c r="AW123" i="2" s="1"/>
  <c r="AS119" i="2"/>
  <c r="AW119" i="2" s="1"/>
  <c r="AX119" i="2" s="1"/>
  <c r="AY119" i="2" s="1"/>
  <c r="AZ119" i="2" s="1"/>
  <c r="AS115" i="2"/>
  <c r="AW115" i="2" s="1"/>
  <c r="AX115" i="2" s="1"/>
  <c r="AY115" i="2" s="1"/>
  <c r="AZ115" i="2" s="1"/>
  <c r="AS111" i="2"/>
  <c r="AW111" i="2" s="1"/>
  <c r="AX111" i="2" s="1"/>
  <c r="AY111" i="2" s="1"/>
  <c r="AZ111" i="2" s="1"/>
  <c r="AS107" i="2"/>
  <c r="AW107" i="2" s="1"/>
  <c r="AX107" i="2" s="1"/>
  <c r="AY107" i="2" s="1"/>
  <c r="AZ107" i="2" s="1"/>
  <c r="AS103" i="2"/>
  <c r="AW103" i="2" s="1"/>
  <c r="AX103" i="2" s="1"/>
  <c r="AY103" i="2" s="1"/>
  <c r="AZ103" i="2" s="1"/>
  <c r="AT12" i="2"/>
  <c r="R12" i="5" s="1"/>
  <c r="P12" i="5"/>
  <c r="AS12" i="2"/>
  <c r="O12" i="5"/>
  <c r="AX99" i="2"/>
  <c r="AY99" i="2" s="1"/>
  <c r="AZ99" i="2" s="1"/>
  <c r="AX83" i="2"/>
  <c r="AY83" i="2" s="1"/>
  <c r="AZ83" i="2" s="1"/>
  <c r="AX79" i="2"/>
  <c r="AY79" i="2" s="1"/>
  <c r="AZ79" i="2" s="1"/>
  <c r="AX75" i="2"/>
  <c r="AY75" i="2" s="1"/>
  <c r="AZ75" i="2" s="1"/>
  <c r="AX71" i="2"/>
  <c r="AY71" i="2" s="1"/>
  <c r="AZ71" i="2" s="1"/>
  <c r="AX67" i="2"/>
  <c r="AY67" i="2" s="1"/>
  <c r="AZ67" i="2" s="1"/>
  <c r="AX51" i="2"/>
  <c r="AY51" i="2" s="1"/>
  <c r="AZ51" i="2" s="1"/>
  <c r="AX47" i="2"/>
  <c r="AY47" i="2" s="1"/>
  <c r="AZ47" i="2" s="1"/>
  <c r="AX43" i="2"/>
  <c r="AY43" i="2" s="1"/>
  <c r="AZ43" i="2" s="1"/>
  <c r="AX39" i="2"/>
  <c r="AY39" i="2" s="1"/>
  <c r="AZ39" i="2" s="1"/>
  <c r="AX35" i="2"/>
  <c r="AY35" i="2" s="1"/>
  <c r="AZ35" i="2" s="1"/>
  <c r="AX210" i="2"/>
  <c r="AY210" i="2" s="1"/>
  <c r="AZ210" i="2" s="1"/>
  <c r="AX97" i="2"/>
  <c r="AY97" i="2" s="1"/>
  <c r="AZ97" i="2" s="1"/>
  <c r="AX93" i="2"/>
  <c r="AY93" i="2" s="1"/>
  <c r="AZ93" i="2" s="1"/>
  <c r="AX89" i="2"/>
  <c r="AY89" i="2" s="1"/>
  <c r="AZ89" i="2" s="1"/>
  <c r="AX85" i="2"/>
  <c r="AY85" i="2" s="1"/>
  <c r="AZ85" i="2" s="1"/>
  <c r="AX69" i="2"/>
  <c r="AY69" i="2" s="1"/>
  <c r="AZ69" i="2" s="1"/>
  <c r="AX65" i="2"/>
  <c r="AY65" i="2" s="1"/>
  <c r="AZ65" i="2" s="1"/>
  <c r="AX61" i="2"/>
  <c r="AY61" i="2" s="1"/>
  <c r="AZ61" i="2" s="1"/>
  <c r="AX57" i="2"/>
  <c r="AY57" i="2" s="1"/>
  <c r="AZ57" i="2" s="1"/>
  <c r="AX53" i="2"/>
  <c r="AY53" i="2" s="1"/>
  <c r="AZ53" i="2" s="1"/>
  <c r="AX49" i="2"/>
  <c r="AY49" i="2" s="1"/>
  <c r="AZ49" i="2" s="1"/>
  <c r="AX37" i="2"/>
  <c r="AY37" i="2" s="1"/>
  <c r="AZ37" i="2" s="1"/>
  <c r="AX33" i="2"/>
  <c r="AY33" i="2" s="1"/>
  <c r="AZ33" i="2" s="1"/>
  <c r="AX29" i="2"/>
  <c r="AY29" i="2" s="1"/>
  <c r="AZ29" i="2" s="1"/>
  <c r="AX25" i="2"/>
  <c r="AY25" i="2" s="1"/>
  <c r="AZ25" i="2" s="1"/>
  <c r="AX21" i="2"/>
  <c r="AY21" i="2" s="1"/>
  <c r="AZ21" i="2" s="1"/>
  <c r="AV170" i="2"/>
  <c r="AV160" i="2"/>
  <c r="AU160" i="2"/>
  <c r="AV210" i="2"/>
  <c r="AV97" i="2"/>
  <c r="AU97" i="2"/>
  <c r="AV93" i="2"/>
  <c r="AU93" i="2"/>
  <c r="AV89" i="2"/>
  <c r="AU89" i="2"/>
  <c r="AV85" i="2"/>
  <c r="AU85" i="2"/>
  <c r="AV73" i="2"/>
  <c r="AV69" i="2"/>
  <c r="AU69" i="2"/>
  <c r="AV65" i="2"/>
  <c r="AU65" i="2"/>
  <c r="AV61" i="2"/>
  <c r="AU61" i="2"/>
  <c r="AV57" i="2"/>
  <c r="AU57" i="2"/>
  <c r="AV53" i="2"/>
  <c r="AU53" i="2"/>
  <c r="AV49" i="2"/>
  <c r="AU49" i="2"/>
  <c r="AV37" i="2"/>
  <c r="AU37" i="2"/>
  <c r="AV33" i="2"/>
  <c r="AU33" i="2"/>
  <c r="AV29" i="2"/>
  <c r="AU29" i="2"/>
  <c r="AV25" i="2"/>
  <c r="AU25" i="2"/>
  <c r="AV21" i="2"/>
  <c r="AU21" i="2"/>
  <c r="AV99" i="2"/>
  <c r="AU99" i="2"/>
  <c r="AV83" i="2"/>
  <c r="AU83" i="2"/>
  <c r="AV79" i="2"/>
  <c r="AU79" i="2"/>
  <c r="AV75" i="2"/>
  <c r="AU75" i="2"/>
  <c r="AV71" i="2"/>
  <c r="AU71" i="2"/>
  <c r="AV67" i="2"/>
  <c r="AU67" i="2"/>
  <c r="AV51" i="2"/>
  <c r="AU51" i="2"/>
  <c r="AV47" i="2"/>
  <c r="AU47" i="2"/>
  <c r="AV43" i="2"/>
  <c r="AU43" i="2"/>
  <c r="AV39" i="2"/>
  <c r="AU39" i="2"/>
  <c r="AV35" i="2"/>
  <c r="AU35" i="2"/>
  <c r="AV19" i="2"/>
  <c r="AU19" i="2"/>
  <c r="AV15" i="2"/>
  <c r="AU15" i="2"/>
  <c r="AU210" i="2"/>
  <c r="M210" i="2" s="1"/>
  <c r="AU158" i="2" l="1"/>
  <c r="AX187" i="2"/>
  <c r="AY187" i="2" s="1"/>
  <c r="AZ187" i="2" s="1"/>
  <c r="AU154" i="2"/>
  <c r="AU32" i="2"/>
  <c r="AV163" i="2"/>
  <c r="AV32" i="2"/>
  <c r="AU96" i="2"/>
  <c r="AX144" i="2"/>
  <c r="AY144" i="2" s="1"/>
  <c r="AZ144" i="2" s="1"/>
  <c r="AV96" i="2"/>
  <c r="AW20" i="2"/>
  <c r="AX20" i="2" s="1"/>
  <c r="AY20" i="2" s="1"/>
  <c r="AZ20" i="2" s="1"/>
  <c r="Q20" i="5"/>
  <c r="AV59" i="2"/>
  <c r="BB59" i="2" s="1"/>
  <c r="AU27" i="2"/>
  <c r="AX176" i="2"/>
  <c r="AY176" i="2" s="1"/>
  <c r="AZ176" i="2" s="1"/>
  <c r="AU101" i="2"/>
  <c r="AX123" i="2"/>
  <c r="AY123" i="2" s="1"/>
  <c r="AZ123" i="2" s="1"/>
  <c r="AU165" i="2"/>
  <c r="AX198" i="2"/>
  <c r="AY198" i="2" s="1"/>
  <c r="AZ198" i="2" s="1"/>
  <c r="AV27" i="2"/>
  <c r="AV41" i="2"/>
  <c r="AU26" i="2"/>
  <c r="AU59" i="2"/>
  <c r="AU90" i="2"/>
  <c r="AU41" i="2"/>
  <c r="AV90" i="2"/>
  <c r="BB90" i="2" s="1"/>
  <c r="AU94" i="2"/>
  <c r="AX162" i="2"/>
  <c r="AY162" i="2" s="1"/>
  <c r="AZ162" i="2" s="1"/>
  <c r="AV13" i="2"/>
  <c r="AX98" i="2"/>
  <c r="AY98" i="2" s="1"/>
  <c r="AZ98" i="2" s="1"/>
  <c r="AW19" i="2"/>
  <c r="AX19" i="2" s="1"/>
  <c r="AY19" i="2" s="1"/>
  <c r="AZ19" i="2" s="1"/>
  <c r="BB19" i="2" s="1"/>
  <c r="N19" i="2" s="1"/>
  <c r="L19" i="5" s="1"/>
  <c r="Q19" i="5"/>
  <c r="M19" i="2"/>
  <c r="K19" i="5"/>
  <c r="AV155" i="2"/>
  <c r="BB155" i="2" s="1"/>
  <c r="AU155" i="2"/>
  <c r="AU98" i="2"/>
  <c r="R17" i="5"/>
  <c r="AU91" i="2"/>
  <c r="AX137" i="2"/>
  <c r="AY137" i="2" s="1"/>
  <c r="AZ137" i="2" s="1"/>
  <c r="AX201" i="2"/>
  <c r="AY201" i="2" s="1"/>
  <c r="AZ201" i="2" s="1"/>
  <c r="AV98" i="2"/>
  <c r="AU156" i="2"/>
  <c r="AV91" i="2"/>
  <c r="AV162" i="2"/>
  <c r="AU162" i="2"/>
  <c r="AU105" i="2"/>
  <c r="AW18" i="2"/>
  <c r="AX18" i="2" s="1"/>
  <c r="AY18" i="2" s="1"/>
  <c r="AZ18" i="2" s="1"/>
  <c r="Q18" i="5"/>
  <c r="AU152" i="2"/>
  <c r="AU13" i="2"/>
  <c r="K13" i="5" s="1"/>
  <c r="AV105" i="2"/>
  <c r="AU169" i="2"/>
  <c r="AX208" i="2"/>
  <c r="AY208" i="2" s="1"/>
  <c r="AZ208" i="2" s="1"/>
  <c r="AV169" i="2"/>
  <c r="AW17" i="2"/>
  <c r="AX17" i="2" s="1"/>
  <c r="AY17" i="2" s="1"/>
  <c r="AZ17" i="2" s="1"/>
  <c r="Q17" i="5"/>
  <c r="AW16" i="2"/>
  <c r="AX16" i="2" s="1"/>
  <c r="AY16" i="2" s="1"/>
  <c r="AZ16" i="2" s="1"/>
  <c r="Q16" i="5"/>
  <c r="AX80" i="2"/>
  <c r="AY80" i="2" s="1"/>
  <c r="AZ80" i="2" s="1"/>
  <c r="AU146" i="2"/>
  <c r="AX184" i="2"/>
  <c r="AY184" i="2" s="1"/>
  <c r="AZ184" i="2" s="1"/>
  <c r="AX66" i="2"/>
  <c r="AY66" i="2" s="1"/>
  <c r="AZ66" i="2" s="1"/>
  <c r="AX194" i="2"/>
  <c r="AY194" i="2" s="1"/>
  <c r="AZ194" i="2" s="1"/>
  <c r="AW15" i="2"/>
  <c r="AX15" i="2" s="1"/>
  <c r="AY15" i="2" s="1"/>
  <c r="AZ15" i="2" s="1"/>
  <c r="BA15" i="2" s="1"/>
  <c r="Q15" i="5"/>
  <c r="AU24" i="2"/>
  <c r="AV24" i="2"/>
  <c r="AV82" i="2"/>
  <c r="AX74" i="2"/>
  <c r="AY74" i="2" s="1"/>
  <c r="AZ74" i="2" s="1"/>
  <c r="AX138" i="2"/>
  <c r="AY138" i="2" s="1"/>
  <c r="AZ138" i="2" s="1"/>
  <c r="M15" i="2"/>
  <c r="K15" i="5"/>
  <c r="AU73" i="2"/>
  <c r="AU86" i="2"/>
  <c r="AX95" i="2"/>
  <c r="AY95" i="2" s="1"/>
  <c r="AZ95" i="2" s="1"/>
  <c r="AX145" i="2"/>
  <c r="AY145" i="2" s="1"/>
  <c r="AZ145" i="2" s="1"/>
  <c r="AW14" i="2"/>
  <c r="AX14" i="2" s="1"/>
  <c r="AY14" i="2" s="1"/>
  <c r="AZ14" i="2" s="1"/>
  <c r="Q14" i="5"/>
  <c r="AV95" i="2"/>
  <c r="BA95" i="2" s="1"/>
  <c r="AX31" i="2"/>
  <c r="AY31" i="2" s="1"/>
  <c r="AZ31" i="2" s="1"/>
  <c r="AX151" i="2"/>
  <c r="AY151" i="2" s="1"/>
  <c r="AZ151" i="2" s="1"/>
  <c r="AV130" i="2"/>
  <c r="BB130" i="2" s="1"/>
  <c r="AV31" i="2"/>
  <c r="AX183" i="2"/>
  <c r="AY183" i="2" s="1"/>
  <c r="AZ183" i="2" s="1"/>
  <c r="AV161" i="2"/>
  <c r="AU137" i="2"/>
  <c r="AU163" i="2"/>
  <c r="AW13" i="2"/>
  <c r="AX13" i="2" s="1"/>
  <c r="AY13" i="2" s="1"/>
  <c r="AZ13" i="2" s="1"/>
  <c r="Q13" i="5"/>
  <c r="AU177" i="2"/>
  <c r="AX113" i="2"/>
  <c r="AY113" i="2" s="1"/>
  <c r="AZ113" i="2" s="1"/>
  <c r="AV26" i="2"/>
  <c r="BA26" i="2" s="1"/>
  <c r="AU206" i="2"/>
  <c r="AV18" i="2"/>
  <c r="AU30" i="2"/>
  <c r="AV80" i="2"/>
  <c r="AU78" i="2"/>
  <c r="AV88" i="2"/>
  <c r="AU82" i="2"/>
  <c r="AU144" i="2"/>
  <c r="AV66" i="2"/>
  <c r="AU194" i="2"/>
  <c r="AX202" i="2"/>
  <c r="AY202" i="2" s="1"/>
  <c r="AZ202" i="2" s="1"/>
  <c r="AU204" i="2"/>
  <c r="AU55" i="2"/>
  <c r="AV55" i="2"/>
  <c r="BA55" i="2" s="1"/>
  <c r="AU208" i="2"/>
  <c r="AX24" i="2"/>
  <c r="AY24" i="2" s="1"/>
  <c r="AZ24" i="2" s="1"/>
  <c r="AX42" i="2"/>
  <c r="AY42" i="2" s="1"/>
  <c r="AZ42" i="2" s="1"/>
  <c r="AV34" i="2"/>
  <c r="AV159" i="2"/>
  <c r="BB159" i="2" s="1"/>
  <c r="AU166" i="2"/>
  <c r="AU38" i="2"/>
  <c r="AU28" i="2"/>
  <c r="AU109" i="2"/>
  <c r="AX170" i="2"/>
  <c r="AY170" i="2" s="1"/>
  <c r="AZ170" i="2" s="1"/>
  <c r="BA170" i="2" s="1"/>
  <c r="AU92" i="2"/>
  <c r="AU106" i="2"/>
  <c r="AU173" i="2"/>
  <c r="AU102" i="2"/>
  <c r="AU63" i="2"/>
  <c r="AV144" i="2"/>
  <c r="BA144" i="2" s="1"/>
  <c r="AV123" i="2"/>
  <c r="AU148" i="2"/>
  <c r="AU87" i="2"/>
  <c r="AV87" i="2"/>
  <c r="BB87" i="2" s="1"/>
  <c r="AU130" i="2"/>
  <c r="AU81" i="2"/>
  <c r="AV200" i="2"/>
  <c r="BB200" i="2" s="1"/>
  <c r="AX81" i="2"/>
  <c r="AY81" i="2" s="1"/>
  <c r="AZ81" i="2" s="1"/>
  <c r="BB81" i="2" s="1"/>
  <c r="AV193" i="2"/>
  <c r="BA193" i="2" s="1"/>
  <c r="AV77" i="2"/>
  <c r="BA77" i="2" s="1"/>
  <c r="AV122" i="2"/>
  <c r="BB122" i="2" s="1"/>
  <c r="AV63" i="2"/>
  <c r="BB63" i="2" s="1"/>
  <c r="AU17" i="2"/>
  <c r="AU77" i="2"/>
  <c r="AV17" i="2"/>
  <c r="AU88" i="2"/>
  <c r="AU113" i="2"/>
  <c r="AV113" i="2"/>
  <c r="AU139" i="2"/>
  <c r="AV120" i="2"/>
  <c r="AV137" i="2"/>
  <c r="AU133" i="2"/>
  <c r="AV58" i="2"/>
  <c r="BB58" i="2" s="1"/>
  <c r="AU129" i="2"/>
  <c r="AU172" i="2"/>
  <c r="AV176" i="2"/>
  <c r="AU56" i="2"/>
  <c r="AV184" i="2"/>
  <c r="AU186" i="2"/>
  <c r="AV139" i="2"/>
  <c r="BA139" i="2" s="1"/>
  <c r="AU193" i="2"/>
  <c r="AV186" i="2"/>
  <c r="BA186" i="2" s="1"/>
  <c r="AU112" i="2"/>
  <c r="AV201" i="2"/>
  <c r="AU120" i="2"/>
  <c r="AU201" i="2"/>
  <c r="AU190" i="2"/>
  <c r="AU179" i="2"/>
  <c r="AV48" i="2"/>
  <c r="BB48" i="2" s="1"/>
  <c r="AU52" i="2"/>
  <c r="AV129" i="2"/>
  <c r="BA129" i="2" s="1"/>
  <c r="AU122" i="2"/>
  <c r="AV194" i="2"/>
  <c r="AV12" i="2"/>
  <c r="AV56" i="2"/>
  <c r="AU58" i="2"/>
  <c r="AU126" i="2"/>
  <c r="AU176" i="2"/>
  <c r="AU54" i="2"/>
  <c r="AU180" i="2"/>
  <c r="AV183" i="2"/>
  <c r="AV187" i="2"/>
  <c r="BA187" i="2" s="1"/>
  <c r="AU108" i="2"/>
  <c r="AU62" i="2"/>
  <c r="AV112" i="2"/>
  <c r="BB112" i="2" s="1"/>
  <c r="AU115" i="2"/>
  <c r="AU116" i="2"/>
  <c r="AV111" i="2"/>
  <c r="BA111" i="2" s="1"/>
  <c r="AU44" i="2"/>
  <c r="AU48" i="2"/>
  <c r="AU189" i="2"/>
  <c r="AU197" i="2"/>
  <c r="AV175" i="2"/>
  <c r="BA175" i="2" s="1"/>
  <c r="AU125" i="2"/>
  <c r="AX177" i="2"/>
  <c r="AY177" i="2" s="1"/>
  <c r="AZ177" i="2" s="1"/>
  <c r="AU34" i="2"/>
  <c r="AU100" i="2"/>
  <c r="AU164" i="2"/>
  <c r="AV177" i="2"/>
  <c r="AX191" i="2"/>
  <c r="AY191" i="2" s="1"/>
  <c r="AZ191" i="2" s="1"/>
  <c r="AU36" i="2"/>
  <c r="AU40" i="2"/>
  <c r="AV104" i="2"/>
  <c r="BA104" i="2" s="1"/>
  <c r="AV168" i="2"/>
  <c r="BA168" i="2" s="1"/>
  <c r="AU121" i="2"/>
  <c r="AU185" i="2"/>
  <c r="AV42" i="2"/>
  <c r="AX209" i="2"/>
  <c r="AY209" i="2" s="1"/>
  <c r="AZ209" i="2" s="1"/>
  <c r="AU23" i="2"/>
  <c r="AU181" i="2"/>
  <c r="AV103" i="2"/>
  <c r="BA103" i="2" s="1"/>
  <c r="AV167" i="2"/>
  <c r="BA167" i="2" s="1"/>
  <c r="AV40" i="2"/>
  <c r="BA40" i="2" s="1"/>
  <c r="AV121" i="2"/>
  <c r="BA121" i="2" s="1"/>
  <c r="AV185" i="2"/>
  <c r="BA185" i="2" s="1"/>
  <c r="AU46" i="2"/>
  <c r="AU42" i="2"/>
  <c r="AU107" i="2"/>
  <c r="AU171" i="2"/>
  <c r="AU50" i="2"/>
  <c r="AU184" i="2"/>
  <c r="AU168" i="2"/>
  <c r="AV50" i="2"/>
  <c r="BB50" i="2" s="1"/>
  <c r="AV23" i="2"/>
  <c r="BA23" i="2" s="1"/>
  <c r="AV107" i="2"/>
  <c r="BB107" i="2" s="1"/>
  <c r="AU104" i="2"/>
  <c r="AU110" i="2"/>
  <c r="AU174" i="2"/>
  <c r="AV115" i="2"/>
  <c r="BA115" i="2" s="1"/>
  <c r="AV179" i="2"/>
  <c r="BA179" i="2" s="1"/>
  <c r="AU114" i="2"/>
  <c r="AU178" i="2"/>
  <c r="AX88" i="2"/>
  <c r="AY88" i="2" s="1"/>
  <c r="AZ88" i="2" s="1"/>
  <c r="AX105" i="2"/>
  <c r="AY105" i="2" s="1"/>
  <c r="AZ105" i="2" s="1"/>
  <c r="BB105" i="2" s="1"/>
  <c r="AX34" i="2"/>
  <c r="AY34" i="2" s="1"/>
  <c r="AZ34" i="2" s="1"/>
  <c r="AV119" i="2"/>
  <c r="BA119" i="2" s="1"/>
  <c r="AV114" i="2"/>
  <c r="BA114" i="2" s="1"/>
  <c r="AV178" i="2"/>
  <c r="BB178" i="2" s="1"/>
  <c r="AU117" i="2"/>
  <c r="AV171" i="2"/>
  <c r="BB171" i="2" s="1"/>
  <c r="AU123" i="2"/>
  <c r="AU187" i="2"/>
  <c r="AU66" i="2"/>
  <c r="AU118" i="2"/>
  <c r="AU182" i="2"/>
  <c r="AV135" i="2"/>
  <c r="BB135" i="2" s="1"/>
  <c r="AV143" i="2"/>
  <c r="BB143" i="2" s="1"/>
  <c r="AU147" i="2"/>
  <c r="AU16" i="2"/>
  <c r="AV147" i="2"/>
  <c r="BA147" i="2" s="1"/>
  <c r="AU68" i="2"/>
  <c r="AV151" i="2"/>
  <c r="AU20" i="2"/>
  <c r="AU80" i="2"/>
  <c r="AU132" i="2"/>
  <c r="AU140" i="2"/>
  <c r="AU170" i="2"/>
  <c r="AV208" i="2"/>
  <c r="AU149" i="2"/>
  <c r="AV153" i="2"/>
  <c r="BA153" i="2" s="1"/>
  <c r="AU161" i="2"/>
  <c r="AX152" i="2"/>
  <c r="AY152" i="2" s="1"/>
  <c r="AZ152" i="2" s="1"/>
  <c r="AU203" i="2"/>
  <c r="AU84" i="2"/>
  <c r="AV136" i="2"/>
  <c r="BA136" i="2" s="1"/>
  <c r="AV146" i="2"/>
  <c r="BB146" i="2" s="1"/>
  <c r="AU128" i="2"/>
  <c r="AU209" i="2"/>
  <c r="AV199" i="2"/>
  <c r="BA199" i="2" s="1"/>
  <c r="AU14" i="2"/>
  <c r="AV128" i="2"/>
  <c r="BB128" i="2" s="1"/>
  <c r="AV209" i="2"/>
  <c r="AV202" i="2"/>
  <c r="AU74" i="2"/>
  <c r="AU192" i="2"/>
  <c r="AV195" i="2"/>
  <c r="BA195" i="2" s="1"/>
  <c r="AV74" i="2"/>
  <c r="BA74" i="2" s="1"/>
  <c r="AX106" i="2"/>
  <c r="AY106" i="2" s="1"/>
  <c r="AZ106" i="2" s="1"/>
  <c r="BB106" i="2" s="1"/>
  <c r="AU145" i="2"/>
  <c r="AV64" i="2"/>
  <c r="BA64" i="2" s="1"/>
  <c r="AU72" i="2"/>
  <c r="AU153" i="2"/>
  <c r="AU138" i="2"/>
  <c r="AV138" i="2"/>
  <c r="BB138" i="2" s="1"/>
  <c r="AV145" i="2"/>
  <c r="AV72" i="2"/>
  <c r="BB72" i="2" s="1"/>
  <c r="AU76" i="2"/>
  <c r="AU157" i="2"/>
  <c r="AU142" i="2"/>
  <c r="AU195" i="2"/>
  <c r="AV131" i="2"/>
  <c r="BA131" i="2" s="1"/>
  <c r="AX127" i="2"/>
  <c r="AY127" i="2" s="1"/>
  <c r="AZ127" i="2" s="1"/>
  <c r="AV207" i="2"/>
  <c r="BB207" i="2" s="1"/>
  <c r="AV192" i="2"/>
  <c r="BB192" i="2" s="1"/>
  <c r="AU18" i="2"/>
  <c r="AU150" i="2"/>
  <c r="AU196" i="2"/>
  <c r="AV16" i="2"/>
  <c r="AU64" i="2"/>
  <c r="AV152" i="2"/>
  <c r="AU200" i="2"/>
  <c r="AU22" i="2"/>
  <c r="AV154" i="2"/>
  <c r="BA154" i="2" s="1"/>
  <c r="AU202" i="2"/>
  <c r="AU45" i="2"/>
  <c r="AV191" i="2"/>
  <c r="AU124" i="2"/>
  <c r="AU141" i="2"/>
  <c r="AU70" i="2"/>
  <c r="AU198" i="2"/>
  <c r="AV203" i="2"/>
  <c r="BB203" i="2" s="1"/>
  <c r="AU136" i="2"/>
  <c r="AV127" i="2"/>
  <c r="AV45" i="2"/>
  <c r="BA45" i="2" s="1"/>
  <c r="AU131" i="2"/>
  <c r="AU60" i="2"/>
  <c r="AU188" i="2"/>
  <c r="AU205" i="2"/>
  <c r="AU134" i="2"/>
  <c r="AX56" i="2"/>
  <c r="AY56" i="2" s="1"/>
  <c r="AZ56" i="2" s="1"/>
  <c r="AX120" i="2"/>
  <c r="AY120" i="2" s="1"/>
  <c r="AZ120" i="2" s="1"/>
  <c r="AU12" i="2"/>
  <c r="K12" i="5" s="1"/>
  <c r="AU103" i="2"/>
  <c r="AU111" i="2"/>
  <c r="AU119" i="2"/>
  <c r="AU127" i="2"/>
  <c r="AU135" i="2"/>
  <c r="AU143" i="2"/>
  <c r="AU151" i="2"/>
  <c r="AU159" i="2"/>
  <c r="AU167" i="2"/>
  <c r="AU175" i="2"/>
  <c r="AU183" i="2"/>
  <c r="AU191" i="2"/>
  <c r="AU199" i="2"/>
  <c r="AU207" i="2"/>
  <c r="AV20" i="2"/>
  <c r="BA20" i="2" s="1"/>
  <c r="AV28" i="2"/>
  <c r="BA28" i="2" s="1"/>
  <c r="AV36" i="2"/>
  <c r="BA36" i="2" s="1"/>
  <c r="AV44" i="2"/>
  <c r="BA44" i="2" s="1"/>
  <c r="AV52" i="2"/>
  <c r="BA52" i="2" s="1"/>
  <c r="AV60" i="2"/>
  <c r="BA60" i="2" s="1"/>
  <c r="AV68" i="2"/>
  <c r="BA68" i="2" s="1"/>
  <c r="AV76" i="2"/>
  <c r="BA76" i="2" s="1"/>
  <c r="AV84" i="2"/>
  <c r="BA84" i="2" s="1"/>
  <c r="AV92" i="2"/>
  <c r="BA92" i="2" s="1"/>
  <c r="AV100" i="2"/>
  <c r="BA100" i="2" s="1"/>
  <c r="AV108" i="2"/>
  <c r="BA108" i="2" s="1"/>
  <c r="AV116" i="2"/>
  <c r="BA116" i="2" s="1"/>
  <c r="AV124" i="2"/>
  <c r="BA124" i="2" s="1"/>
  <c r="AV132" i="2"/>
  <c r="BA132" i="2" s="1"/>
  <c r="AV140" i="2"/>
  <c r="BA140" i="2" s="1"/>
  <c r="AV148" i="2"/>
  <c r="BA148" i="2" s="1"/>
  <c r="AV156" i="2"/>
  <c r="BA156" i="2" s="1"/>
  <c r="AV164" i="2"/>
  <c r="BA164" i="2" s="1"/>
  <c r="AV172" i="2"/>
  <c r="BA172" i="2" s="1"/>
  <c r="AV180" i="2"/>
  <c r="BA180" i="2" s="1"/>
  <c r="AV188" i="2"/>
  <c r="BA188" i="2" s="1"/>
  <c r="AV196" i="2"/>
  <c r="BB196" i="2" s="1"/>
  <c r="AV204" i="2"/>
  <c r="BB204" i="2" s="1"/>
  <c r="AV101" i="2"/>
  <c r="BA101" i="2" s="1"/>
  <c r="AV109" i="2"/>
  <c r="BA109" i="2" s="1"/>
  <c r="AV117" i="2"/>
  <c r="BA117" i="2" s="1"/>
  <c r="AV125" i="2"/>
  <c r="BA125" i="2" s="1"/>
  <c r="AV133" i="2"/>
  <c r="BB133" i="2" s="1"/>
  <c r="AV141" i="2"/>
  <c r="BA141" i="2" s="1"/>
  <c r="AV149" i="2"/>
  <c r="BB149" i="2" s="1"/>
  <c r="AV157" i="2"/>
  <c r="BB157" i="2" s="1"/>
  <c r="AV165" i="2"/>
  <c r="BB165" i="2" s="1"/>
  <c r="AV173" i="2"/>
  <c r="BB173" i="2" s="1"/>
  <c r="AV181" i="2"/>
  <c r="BB181" i="2" s="1"/>
  <c r="AV189" i="2"/>
  <c r="BB189" i="2" s="1"/>
  <c r="AV197" i="2"/>
  <c r="BA197" i="2" s="1"/>
  <c r="AV205" i="2"/>
  <c r="BA205" i="2" s="1"/>
  <c r="AV14" i="2"/>
  <c r="AV22" i="2"/>
  <c r="BA22" i="2" s="1"/>
  <c r="AV30" i="2"/>
  <c r="BB30" i="2" s="1"/>
  <c r="AV38" i="2"/>
  <c r="BA38" i="2" s="1"/>
  <c r="AV46" i="2"/>
  <c r="BA46" i="2" s="1"/>
  <c r="AV54" i="2"/>
  <c r="BA54" i="2" s="1"/>
  <c r="AV62" i="2"/>
  <c r="BA62" i="2" s="1"/>
  <c r="AV70" i="2"/>
  <c r="BB70" i="2" s="1"/>
  <c r="AV78" i="2"/>
  <c r="BA78" i="2" s="1"/>
  <c r="AV86" i="2"/>
  <c r="BA86" i="2" s="1"/>
  <c r="AV94" i="2"/>
  <c r="BB94" i="2" s="1"/>
  <c r="AV102" i="2"/>
  <c r="BA102" i="2" s="1"/>
  <c r="AV110" i="2"/>
  <c r="BA110" i="2" s="1"/>
  <c r="AV118" i="2"/>
  <c r="BA118" i="2" s="1"/>
  <c r="AV126" i="2"/>
  <c r="BA126" i="2" s="1"/>
  <c r="AV134" i="2"/>
  <c r="BA134" i="2" s="1"/>
  <c r="AV142" i="2"/>
  <c r="BA142" i="2" s="1"/>
  <c r="AV150" i="2"/>
  <c r="BA150" i="2" s="1"/>
  <c r="AV158" i="2"/>
  <c r="BA158" i="2" s="1"/>
  <c r="AV166" i="2"/>
  <c r="BA166" i="2" s="1"/>
  <c r="AV174" i="2"/>
  <c r="BA174" i="2" s="1"/>
  <c r="AV182" i="2"/>
  <c r="BA182" i="2" s="1"/>
  <c r="AV190" i="2"/>
  <c r="BA190" i="2" s="1"/>
  <c r="AV198" i="2"/>
  <c r="AV206" i="2"/>
  <c r="BA206" i="2" s="1"/>
  <c r="BA32" i="2"/>
  <c r="BA96" i="2"/>
  <c r="BA160" i="2"/>
  <c r="BA163" i="2"/>
  <c r="BB25" i="2"/>
  <c r="BB33" i="2"/>
  <c r="BB41" i="2"/>
  <c r="BB49" i="2"/>
  <c r="BB57" i="2"/>
  <c r="BB65" i="2"/>
  <c r="BB73" i="2"/>
  <c r="BB89" i="2"/>
  <c r="BB97" i="2"/>
  <c r="AW12" i="2"/>
  <c r="AX12" i="2" s="1"/>
  <c r="AY12" i="2" s="1"/>
  <c r="AZ12" i="2" s="1"/>
  <c r="Q12" i="5"/>
  <c r="BA61" i="2"/>
  <c r="BA69" i="2"/>
  <c r="BA85" i="2"/>
  <c r="BA93" i="2"/>
  <c r="BA37" i="2"/>
  <c r="BA53" i="2"/>
  <c r="BA21" i="2"/>
  <c r="BA161" i="2"/>
  <c r="BA169" i="2"/>
  <c r="BA210" i="2"/>
  <c r="BA27" i="2"/>
  <c r="BA35" i="2"/>
  <c r="BA43" i="2"/>
  <c r="BA51" i="2"/>
  <c r="BA67" i="2"/>
  <c r="BA75" i="2"/>
  <c r="BA83" i="2"/>
  <c r="BA91" i="2"/>
  <c r="BA99" i="2"/>
  <c r="BA82" i="2"/>
  <c r="BA29" i="2"/>
  <c r="BA162" i="2"/>
  <c r="BA39" i="2"/>
  <c r="BA47" i="2"/>
  <c r="BA71" i="2"/>
  <c r="BA79" i="2"/>
  <c r="BA90" i="2"/>
  <c r="BB27" i="2"/>
  <c r="BB35" i="2"/>
  <c r="BB39" i="2"/>
  <c r="BB43" i="2"/>
  <c r="BB47" i="2"/>
  <c r="BB51" i="2"/>
  <c r="BB67" i="2"/>
  <c r="BB71" i="2"/>
  <c r="BB75" i="2"/>
  <c r="BB79" i="2"/>
  <c r="BB83" i="2"/>
  <c r="BB91" i="2"/>
  <c r="BB99" i="2"/>
  <c r="BB21" i="2"/>
  <c r="BB29" i="2"/>
  <c r="BB37" i="2"/>
  <c r="BB53" i="2"/>
  <c r="BB61" i="2"/>
  <c r="BB69" i="2"/>
  <c r="BB85" i="2"/>
  <c r="BB93" i="2"/>
  <c r="BA25" i="2"/>
  <c r="BA33" i="2"/>
  <c r="BA41" i="2"/>
  <c r="BA49" i="2"/>
  <c r="BA57" i="2"/>
  <c r="BA65" i="2"/>
  <c r="BA73" i="2"/>
  <c r="BA89" i="2"/>
  <c r="BA97" i="2"/>
  <c r="BB163" i="2"/>
  <c r="BB32" i="2"/>
  <c r="BB96" i="2"/>
  <c r="BB160" i="2"/>
  <c r="BB161" i="2"/>
  <c r="BB169" i="2"/>
  <c r="BB82" i="2"/>
  <c r="BB162" i="2"/>
  <c r="BB210" i="2"/>
  <c r="N210" i="2" s="1"/>
  <c r="BB26" i="2" l="1"/>
  <c r="BB145" i="2"/>
  <c r="BA59" i="2"/>
  <c r="BA18" i="2"/>
  <c r="BA113" i="2"/>
  <c r="BB13" i="2"/>
  <c r="N13" i="2" s="1"/>
  <c r="L13" i="5" s="1"/>
  <c r="BA14" i="2"/>
  <c r="BA123" i="2"/>
  <c r="BA130" i="2"/>
  <c r="BA19" i="2"/>
  <c r="BA155" i="2"/>
  <c r="M13" i="2"/>
  <c r="BA98" i="2"/>
  <c r="BB198" i="2"/>
  <c r="BA151" i="2"/>
  <c r="BB176" i="2"/>
  <c r="M20" i="2"/>
  <c r="K20" i="5"/>
  <c r="BA16" i="2"/>
  <c r="BB16" i="2" s="1"/>
  <c r="N16" i="2" s="1"/>
  <c r="L16" i="5" s="1"/>
  <c r="BB98" i="2"/>
  <c r="BA137" i="2"/>
  <c r="BB18" i="2"/>
  <c r="N18" i="2" s="1"/>
  <c r="L18" i="5" s="1"/>
  <c r="BB31" i="2"/>
  <c r="BB201" i="2"/>
  <c r="BB208" i="2"/>
  <c r="BA13" i="2"/>
  <c r="BB15" i="2"/>
  <c r="N15" i="2" s="1"/>
  <c r="L15" i="5" s="1"/>
  <c r="BB17" i="2"/>
  <c r="N17" i="2" s="1"/>
  <c r="L17" i="5" s="1"/>
  <c r="M17" i="2"/>
  <c r="K17" i="5"/>
  <c r="BB184" i="2"/>
  <c r="BB194" i="2"/>
  <c r="BB66" i="2"/>
  <c r="BB95" i="2"/>
  <c r="BA31" i="2"/>
  <c r="BB80" i="2"/>
  <c r="M18" i="2"/>
  <c r="K18" i="5"/>
  <c r="M16" i="2"/>
  <c r="K16" i="5"/>
  <c r="BA24" i="2"/>
  <c r="M14" i="2"/>
  <c r="K14" i="5"/>
  <c r="BB183" i="2"/>
  <c r="BB202" i="2"/>
  <c r="BA80" i="2"/>
  <c r="BA88" i="2"/>
  <c r="BA66" i="2"/>
  <c r="BA34" i="2"/>
  <c r="BB55" i="2"/>
  <c r="BB137" i="2"/>
  <c r="BB24" i="2"/>
  <c r="BA159" i="2"/>
  <c r="BA200" i="2"/>
  <c r="BB104" i="2"/>
  <c r="BB168" i="2"/>
  <c r="BB77" i="2"/>
  <c r="BA42" i="2"/>
  <c r="BB193" i="2"/>
  <c r="BA176" i="2"/>
  <c r="BB170" i="2"/>
  <c r="BA81" i="2"/>
  <c r="BA63" i="2"/>
  <c r="BA87" i="2"/>
  <c r="BB123" i="2"/>
  <c r="BB144" i="2"/>
  <c r="BA184" i="2"/>
  <c r="BB34" i="2"/>
  <c r="BA122" i="2"/>
  <c r="BA17" i="2"/>
  <c r="BB113" i="2"/>
  <c r="BB151" i="2"/>
  <c r="BB139" i="2"/>
  <c r="BA105" i="2"/>
  <c r="BB120" i="2"/>
  <c r="BA48" i="2"/>
  <c r="BA112" i="2"/>
  <c r="BA58" i="2"/>
  <c r="BB186" i="2"/>
  <c r="BB175" i="2"/>
  <c r="BA146" i="2"/>
  <c r="M12" i="2"/>
  <c r="BA201" i="2"/>
  <c r="BA135" i="2"/>
  <c r="BA143" i="2"/>
  <c r="BB115" i="2"/>
  <c r="BA183" i="2"/>
  <c r="BB40" i="2"/>
  <c r="BB185" i="2"/>
  <c r="BB147" i="2"/>
  <c r="BA194" i="2"/>
  <c r="BB129" i="2"/>
  <c r="BB179" i="2"/>
  <c r="BB111" i="2"/>
  <c r="BB119" i="2"/>
  <c r="BA12" i="2"/>
  <c r="BB12" i="2" s="1"/>
  <c r="N12" i="2" s="1"/>
  <c r="L12" i="5" s="1"/>
  <c r="BB56" i="2"/>
  <c r="BB177" i="2"/>
  <c r="BA192" i="2"/>
  <c r="BA106" i="2"/>
  <c r="BB64" i="2"/>
  <c r="BB121" i="2"/>
  <c r="BB187" i="2"/>
  <c r="BB209" i="2"/>
  <c r="BB195" i="2"/>
  <c r="BB167" i="2"/>
  <c r="BB114" i="2"/>
  <c r="BB153" i="2"/>
  <c r="BA208" i="2"/>
  <c r="BA177" i="2"/>
  <c r="BA107" i="2"/>
  <c r="BB110" i="2"/>
  <c r="BB136" i="2"/>
  <c r="BB88" i="2"/>
  <c r="BB76" i="2"/>
  <c r="BB44" i="2"/>
  <c r="BB180" i="2"/>
  <c r="BA152" i="2"/>
  <c r="BB197" i="2"/>
  <c r="BA50" i="2"/>
  <c r="BB42" i="2"/>
  <c r="BA178" i="2"/>
  <c r="BA207" i="2"/>
  <c r="BB154" i="2"/>
  <c r="BB191" i="2"/>
  <c r="BB199" i="2"/>
  <c r="BB23" i="2"/>
  <c r="BB131" i="2"/>
  <c r="BA128" i="2"/>
  <c r="BA171" i="2"/>
  <c r="BB103" i="2"/>
  <c r="BA191" i="2"/>
  <c r="BB54" i="2"/>
  <c r="BA145" i="2"/>
  <c r="BB206" i="2"/>
  <c r="BB182" i="2"/>
  <c r="BB46" i="2"/>
  <c r="BA209" i="2"/>
  <c r="BA70" i="2"/>
  <c r="BA204" i="2"/>
  <c r="BA202" i="2"/>
  <c r="BA127" i="2"/>
  <c r="BB74" i="2"/>
  <c r="BB28" i="2"/>
  <c r="BB132" i="2"/>
  <c r="BB127" i="2"/>
  <c r="BB102" i="2"/>
  <c r="BB150" i="2"/>
  <c r="BB108" i="2"/>
  <c r="BB45" i="2"/>
  <c r="BA203" i="2"/>
  <c r="BB205" i="2"/>
  <c r="BA181" i="2"/>
  <c r="BA173" i="2"/>
  <c r="BB14" i="2"/>
  <c r="N14" i="2" s="1"/>
  <c r="L14" i="5" s="1"/>
  <c r="BB172" i="2"/>
  <c r="BB68" i="2"/>
  <c r="BA189" i="2"/>
  <c r="BA196" i="2"/>
  <c r="BB164" i="2"/>
  <c r="BB60" i="2"/>
  <c r="BB188" i="2"/>
  <c r="BB126" i="2"/>
  <c r="BB52" i="2"/>
  <c r="BB118" i="2"/>
  <c r="BB156" i="2"/>
  <c r="BB38" i="2"/>
  <c r="BB92" i="2"/>
  <c r="BA138" i="2"/>
  <c r="BA72" i="2"/>
  <c r="BB100" i="2"/>
  <c r="BB117" i="2"/>
  <c r="BA30" i="2"/>
  <c r="BB152" i="2"/>
  <c r="BB142" i="2"/>
  <c r="BB134" i="2"/>
  <c r="BB36" i="2"/>
  <c r="BA94" i="2"/>
  <c r="BA120" i="2"/>
  <c r="BA165" i="2"/>
  <c r="BA157" i="2"/>
  <c r="BA149" i="2"/>
  <c r="BB148" i="2"/>
  <c r="BB140" i="2"/>
  <c r="BB86" i="2"/>
  <c r="BB78" i="2"/>
  <c r="BB125" i="2"/>
  <c r="BB20" i="2"/>
  <c r="N20" i="2" s="1"/>
  <c r="L20" i="5" s="1"/>
  <c r="BA56" i="2"/>
  <c r="BB109" i="2"/>
  <c r="BB174" i="2"/>
  <c r="BB166" i="2"/>
  <c r="BB22" i="2"/>
  <c r="BB141" i="2"/>
  <c r="BA133" i="2"/>
  <c r="BA198" i="2"/>
  <c r="BB124" i="2"/>
  <c r="BB190" i="2"/>
  <c r="BB158" i="2"/>
  <c r="BB101" i="2"/>
  <c r="BB84" i="2"/>
  <c r="BB62" i="2"/>
  <c r="BB116" i="2"/>
  <c r="AP11" i="2" l="1"/>
  <c r="N11" i="5" s="1"/>
  <c r="AO11" i="2"/>
  <c r="M11" i="5" s="1"/>
  <c r="AV4" i="2" l="1"/>
  <c r="BE1" i="2" s="1"/>
  <c r="N9" i="5"/>
  <c r="N10" i="5"/>
  <c r="M9" i="5"/>
  <c r="M10" i="5"/>
  <c r="AV5" i="2"/>
  <c r="BE2" i="2" l="1"/>
  <c r="BE9" i="2" l="1"/>
  <c r="BE10" i="2" s="1"/>
  <c r="BE7" i="2"/>
  <c r="BE3" i="2"/>
  <c r="N4" i="5" s="1"/>
  <c r="BE4" i="2"/>
  <c r="BE6" i="2"/>
  <c r="BE5" i="2"/>
  <c r="BK8" i="2" l="1"/>
  <c r="BK10" i="2" s="1"/>
  <c r="R4" i="5" s="1"/>
  <c r="BK4" i="2"/>
  <c r="BE8" i="2"/>
  <c r="BK5" i="2" l="1"/>
  <c r="BK6" i="2" s="1"/>
  <c r="BK7" i="2" s="1"/>
  <c r="P4" i="5" s="1"/>
  <c r="AR11" i="2"/>
  <c r="P11" i="5" s="1"/>
  <c r="AQ11" i="2"/>
  <c r="AS11" i="2" s="1"/>
  <c r="J11" i="5"/>
  <c r="Q11" i="5" l="1"/>
  <c r="AW11" i="2"/>
  <c r="P10" i="5"/>
  <c r="P9" i="5"/>
  <c r="O11" i="5"/>
  <c r="AV7" i="2"/>
  <c r="AV6" i="2"/>
  <c r="AT11" i="2"/>
  <c r="R11" i="5" l="1"/>
  <c r="AX11" i="2"/>
  <c r="AY11" i="2" s="1"/>
  <c r="AZ11" i="2" s="1"/>
  <c r="AY4" i="2"/>
  <c r="BG1" i="2" s="1"/>
  <c r="BF1" i="2"/>
  <c r="AY5" i="2"/>
  <c r="BG2" i="2" s="1"/>
  <c r="BF2" i="2"/>
  <c r="O10" i="5"/>
  <c r="O9" i="5"/>
  <c r="AU11" i="2"/>
  <c r="AV11" i="2"/>
  <c r="Q10" i="5"/>
  <c r="Q9" i="5"/>
  <c r="BG9" i="2" l="1"/>
  <c r="BG10" i="2" s="1"/>
  <c r="BM4" i="2" s="1"/>
  <c r="BF9" i="2"/>
  <c r="BF10" i="2" s="1"/>
  <c r="M11" i="2"/>
  <c r="BM9" i="2"/>
  <c r="K11" i="5"/>
  <c r="BL4" i="2"/>
  <c r="BA11" i="2"/>
  <c r="BB11" i="2" s="1"/>
  <c r="N11" i="2" s="1"/>
  <c r="L11" i="5" s="1"/>
  <c r="BF6" i="2"/>
  <c r="BF3" i="2"/>
  <c r="BF4" i="2"/>
  <c r="BF5" i="2"/>
  <c r="BF7" i="2"/>
  <c r="BG3" i="2"/>
  <c r="BG6" i="2"/>
  <c r="BG7" i="2"/>
  <c r="BG5" i="2"/>
  <c r="BG4" i="2"/>
  <c r="R10" i="5"/>
  <c r="R9" i="5"/>
  <c r="S3" i="2" l="1"/>
  <c r="BM8" i="2"/>
  <c r="BM10" i="2" s="1"/>
  <c r="N6" i="5"/>
  <c r="BF8" i="2"/>
  <c r="BL8" i="2"/>
  <c r="BL10" i="2" s="1"/>
  <c r="R5" i="5" s="1"/>
  <c r="N5" i="5"/>
  <c r="BL5" i="2"/>
  <c r="BL6" i="2" s="1"/>
  <c r="BL7" i="2" s="1"/>
  <c r="P5" i="5" s="1"/>
  <c r="K9" i="5"/>
  <c r="K10" i="5"/>
  <c r="BG8" i="2"/>
  <c r="BM5" i="2" s="1"/>
  <c r="BM6" i="2" s="1"/>
  <c r="BM7" i="2" s="1"/>
  <c r="S4" i="2" l="1"/>
  <c r="P6" i="5"/>
  <c r="R6" i="5"/>
  <c r="S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M9" authorId="0" shapeId="0" xr:uid="{F5ABF94D-AF5F-462E-9EAA-B34D1D795350}">
      <text>
        <r>
          <rPr>
            <b/>
            <sz val="9"/>
            <color indexed="81"/>
            <rFont val="Tahoma"/>
            <family val="2"/>
          </rPr>
          <t>Nov2022
If post axis is retained at 180, then the final axis is distorted by a 90 degree error. So a small offset is required.
Error noticed and reported by
Alejandro Tello</t>
        </r>
      </text>
    </comment>
  </commentList>
</comments>
</file>

<file path=xl/sharedStrings.xml><?xml version="1.0" encoding="utf-8"?>
<sst xmlns="http://schemas.openxmlformats.org/spreadsheetml/2006/main" count="329" uniqueCount="238">
  <si>
    <t>Exclusion</t>
  </si>
  <si>
    <t>S. No</t>
  </si>
  <si>
    <t>SIA CALCULATOR</t>
  </si>
  <si>
    <t>Version 2.1</t>
  </si>
  <si>
    <t>© Dr. Saurabh Sawhney, Dr. Aashima Aggarwal</t>
  </si>
  <si>
    <t>Name</t>
  </si>
  <si>
    <t>Eye</t>
  </si>
  <si>
    <t>IDENTIFIERS</t>
  </si>
  <si>
    <t>Kh</t>
  </si>
  <si>
    <t>Axis</t>
  </si>
  <si>
    <t>Kv</t>
  </si>
  <si>
    <t>Preop Keratometry</t>
  </si>
  <si>
    <t>Postop Keratometry</t>
  </si>
  <si>
    <t>Amount</t>
  </si>
  <si>
    <t>D</t>
  </si>
  <si>
    <t>degrees</t>
  </si>
  <si>
    <t>%</t>
  </si>
  <si>
    <t>Magnitude</t>
  </si>
  <si>
    <t>AGGREGATE SIA</t>
  </si>
  <si>
    <t>Results</t>
  </si>
  <si>
    <t>Total number of cases considered</t>
  </si>
  <si>
    <t>Individual SIA</t>
  </si>
  <si>
    <t>COMMENTS</t>
  </si>
  <si>
    <t>Coherence</t>
  </si>
  <si>
    <t>Data entry and Analysis</t>
  </si>
  <si>
    <t>x value</t>
  </si>
  <si>
    <t>y value</t>
  </si>
  <si>
    <t>Yes</t>
  </si>
  <si>
    <t>No</t>
  </si>
  <si>
    <t>Right</t>
  </si>
  <si>
    <t>Left</t>
  </si>
  <si>
    <t>Data Validation</t>
  </si>
  <si>
    <t>should this</t>
  </si>
  <si>
    <t>data be</t>
  </si>
  <si>
    <t>excluded ?</t>
  </si>
  <si>
    <t>value</t>
  </si>
  <si>
    <t>exclusion</t>
  </si>
  <si>
    <t>entry</t>
  </si>
  <si>
    <t>Valid pre</t>
  </si>
  <si>
    <t>Valid post</t>
  </si>
  <si>
    <t>Combined</t>
  </si>
  <si>
    <t>validifier</t>
  </si>
  <si>
    <t>Analysis</t>
  </si>
  <si>
    <t>Preop Ast</t>
  </si>
  <si>
    <t>Magni</t>
  </si>
  <si>
    <t>Postop</t>
  </si>
  <si>
    <t>Analysis error/validity check</t>
  </si>
  <si>
    <t>Total Cases</t>
  </si>
  <si>
    <t>for evaluation</t>
  </si>
  <si>
    <t>Preop</t>
  </si>
  <si>
    <t>SIA</t>
  </si>
  <si>
    <t>x</t>
  </si>
  <si>
    <t>y</t>
  </si>
  <si>
    <t>Averages</t>
  </si>
  <si>
    <t>prex</t>
  </si>
  <si>
    <t>prey</t>
  </si>
  <si>
    <t>postx</t>
  </si>
  <si>
    <t>posty</t>
  </si>
  <si>
    <t>SIAx</t>
  </si>
  <si>
    <t>SIAy</t>
  </si>
  <si>
    <t>MAGNITUDE</t>
  </si>
  <si>
    <t>x+ y+ (quad1)</t>
  </si>
  <si>
    <t>x- y+ (quad2)</t>
  </si>
  <si>
    <t>x- y- (quad3)</t>
  </si>
  <si>
    <t>x+ y- (quad4)</t>
  </si>
  <si>
    <t>Which quad</t>
  </si>
  <si>
    <t>arctan axis</t>
  </si>
  <si>
    <t>arctan axis +</t>
  </si>
  <si>
    <t>arctan Quad</t>
  </si>
  <si>
    <t>Check Match</t>
  </si>
  <si>
    <t>deg</t>
  </si>
  <si>
    <t>Final Axis</t>
  </si>
  <si>
    <t>pre</t>
  </si>
  <si>
    <t>post</t>
  </si>
  <si>
    <t>sia</t>
  </si>
  <si>
    <t>which</t>
  </si>
  <si>
    <t>quad</t>
  </si>
  <si>
    <t>atan</t>
  </si>
  <si>
    <t>axis</t>
  </si>
  <si>
    <t>plus</t>
  </si>
  <si>
    <t>corrector</t>
  </si>
  <si>
    <t>zero</t>
  </si>
  <si>
    <t>error</t>
  </si>
  <si>
    <t>siax</t>
  </si>
  <si>
    <t>Quad</t>
  </si>
  <si>
    <t>multiplier</t>
  </si>
  <si>
    <t>Final</t>
  </si>
  <si>
    <t>X/Y values</t>
  </si>
  <si>
    <t>AMNCA</t>
  </si>
  <si>
    <t>centroid magni</t>
  </si>
  <si>
    <t>Detailed Report</t>
  </si>
  <si>
    <r>
      <rPr>
        <sz val="10"/>
        <color theme="1"/>
        <rFont val="Calibri"/>
        <family val="2"/>
        <scheme val="minor"/>
      </rPr>
      <t>In case of any queries, please contact Dr. Saurabh Sawhney</t>
    </r>
    <r>
      <rPr>
        <b/>
        <sz val="11"/>
        <color theme="1"/>
        <rFont val="Calibri"/>
        <family val="2"/>
        <scheme val="minor"/>
      </rPr>
      <t xml:space="preserve">   </t>
    </r>
    <r>
      <rPr>
        <b/>
        <sz val="11"/>
        <color theme="5" tint="-0.499984740745262"/>
        <rFont val="Calibri"/>
        <family val="2"/>
        <scheme val="minor"/>
      </rPr>
      <t>saurabhsawhney@rediffmail.com</t>
    </r>
  </si>
  <si>
    <t>has this</t>
  </si>
  <si>
    <t>data been</t>
  </si>
  <si>
    <t>X value</t>
  </si>
  <si>
    <t>Y value</t>
  </si>
  <si>
    <t>CENTROID</t>
  </si>
  <si>
    <t>COHERENCE</t>
  </si>
  <si>
    <t>PREOP</t>
  </si>
  <si>
    <t>POSTOP</t>
  </si>
  <si>
    <t>Average</t>
  </si>
  <si>
    <t xml:space="preserve">     STATISTICAL DESCRIPTION</t>
  </si>
  <si>
    <t>Basic</t>
  </si>
  <si>
    <t>Total cases evaluated</t>
  </si>
  <si>
    <t>THIS IS A FREE TO USE AND DISTRIBUTE CALCULATOR SUBJECT TO THE CONDITION THAT ITS USE BE PROPERLY ACKNOWLEDGED IN ANY</t>
  </si>
  <si>
    <t>PUBLICATION OR PRESENTATION THAT INVOLVES PRESENTATION OF DATA GENERATED BY THE USE OF THIS CALCULATOR.</t>
  </si>
  <si>
    <r>
      <t xml:space="preserve">Analysis of astigmatic data presents a complex problem because both the magnitude and the direction need to be assessed </t>
    </r>
    <r>
      <rPr>
        <i/>
        <sz val="11"/>
        <color theme="1"/>
        <rFont val="Calibri"/>
        <family val="2"/>
        <scheme val="minor"/>
      </rPr>
      <t>simultaneously.</t>
    </r>
  </si>
  <si>
    <t>This problem is resolved by converting the astigmatic data into a cartesian coordinates based system, where each astigmatic vector is assigned</t>
  </si>
  <si>
    <t>a position represented by (x,y)</t>
  </si>
  <si>
    <t xml:space="preserve">Since astigmatism repeats at 180 degrees, its representation on a cartesian grid requires the axis of astigmatism to be doubled, in order to conform </t>
  </si>
  <si>
    <t>to a scheme that repeats at 360 degrees.</t>
  </si>
  <si>
    <t>The following equations are used to arrive at the x,y values</t>
  </si>
  <si>
    <t>x = a cos 2p</t>
  </si>
  <si>
    <r>
      <t xml:space="preserve">where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is the magnitude of astigmatism</t>
    </r>
  </si>
  <si>
    <t>EQUATION</t>
  </si>
  <si>
    <t>y = a sin 2p</t>
  </si>
  <si>
    <r>
      <t xml:space="preserve">and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is the axis of the steep meridian</t>
    </r>
  </si>
  <si>
    <t>Before using these equations, the keratometric data needs to be converted into the plus-cylinder format</t>
  </si>
  <si>
    <t>for example</t>
  </si>
  <si>
    <t>44.0 x 165</t>
  </si>
  <si>
    <t>translates to an astigmatic vector</t>
  </si>
  <si>
    <t>0.5 x 165</t>
  </si>
  <si>
    <t>43.5 x 75</t>
  </si>
  <si>
    <t>essentially, the difference in keratometric readings is taken as the magnitude of astigmatism,</t>
  </si>
  <si>
    <t>while the steeper axis is taken as the axis of astigmatism</t>
  </si>
  <si>
    <t>This transformation presupposes astigmatism where the steep and the flat meridians are at right angles, as is the case in most people.</t>
  </si>
  <si>
    <r>
      <t>x, y values are generated for both preop and postoperative data. Thus, we now have (</t>
    </r>
    <r>
      <rPr>
        <b/>
        <sz val="11"/>
        <color theme="1"/>
        <rFont val="Calibri"/>
        <family val="2"/>
        <scheme val="minor"/>
      </rPr>
      <t xml:space="preserve">Xpre, Ypre)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(Xpost, Ypost)</t>
    </r>
  </si>
  <si>
    <t xml:space="preserve">To calculate  surgically induced astigmatism (SIA), the preop values need to be subtracted from the postop values to generate a new set </t>
  </si>
  <si>
    <t>of (x,y) values, representing the SIA vector</t>
  </si>
  <si>
    <r>
      <t>X</t>
    </r>
    <r>
      <rPr>
        <b/>
        <sz val="8"/>
        <color theme="1"/>
        <rFont val="Calibri"/>
        <family val="2"/>
        <scheme val="minor"/>
      </rPr>
      <t xml:space="preserve"> SIA</t>
    </r>
    <r>
      <rPr>
        <b/>
        <sz val="11"/>
        <color theme="1"/>
        <rFont val="Calibri"/>
        <family val="2"/>
        <scheme val="minor"/>
      </rPr>
      <t xml:space="preserve"> =</t>
    </r>
  </si>
  <si>
    <t>Xpost - Xpre</t>
  </si>
  <si>
    <r>
      <t>Y</t>
    </r>
    <r>
      <rPr>
        <b/>
        <sz val="8"/>
        <color theme="1"/>
        <rFont val="Calibri"/>
        <family val="2"/>
        <scheme val="minor"/>
      </rPr>
      <t xml:space="preserve"> SIA</t>
    </r>
    <r>
      <rPr>
        <b/>
        <sz val="11"/>
        <color theme="1"/>
        <rFont val="Calibri"/>
        <family val="2"/>
        <scheme val="minor"/>
      </rPr>
      <t xml:space="preserve"> =</t>
    </r>
  </si>
  <si>
    <t>Ypost - Ypre</t>
  </si>
  <si>
    <t>The next step is to convert these values back into the astigmatic vector form. This is achieved by using the following equations</t>
  </si>
  <si>
    <r>
      <t xml:space="preserve">Magnitude = </t>
    </r>
    <r>
      <rPr>
        <b/>
        <sz val="16"/>
        <color theme="1"/>
        <rFont val="Symbol"/>
        <family val="1"/>
        <charset val="2"/>
      </rPr>
      <t>Ö</t>
    </r>
    <r>
      <rPr>
        <b/>
        <sz val="11"/>
        <color theme="1"/>
        <rFont val="Arial"/>
        <family val="2"/>
      </rPr>
      <t>X</t>
    </r>
    <r>
      <rPr>
        <b/>
        <sz val="8"/>
        <color theme="1"/>
        <rFont val="Arial"/>
        <family val="2"/>
      </rPr>
      <t>SIA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+ Y</t>
    </r>
    <r>
      <rPr>
        <b/>
        <sz val="8"/>
        <color theme="1"/>
        <rFont val="Arial"/>
        <family val="2"/>
      </rPr>
      <t>SIA</t>
    </r>
    <r>
      <rPr>
        <b/>
        <vertAlign val="superscript"/>
        <sz val="11"/>
        <color theme="1"/>
        <rFont val="Arial"/>
        <family val="2"/>
      </rPr>
      <t>2</t>
    </r>
  </si>
  <si>
    <t>The positive square root is considered</t>
  </si>
  <si>
    <r>
      <t>Angle = 0.5  x  arc tan (Y</t>
    </r>
    <r>
      <rPr>
        <b/>
        <sz val="8"/>
        <color theme="1"/>
        <rFont val="Calibri"/>
        <family val="2"/>
        <scheme val="minor"/>
      </rPr>
      <t>SIA</t>
    </r>
    <r>
      <rPr>
        <b/>
        <sz val="11"/>
        <color theme="1"/>
        <rFont val="Calibri"/>
        <family val="2"/>
        <scheme val="minor"/>
      </rPr>
      <t>/X</t>
    </r>
    <r>
      <rPr>
        <b/>
        <sz val="8"/>
        <color theme="1"/>
        <rFont val="Calibri"/>
        <family val="2"/>
        <scheme val="minor"/>
      </rPr>
      <t>SIA</t>
    </r>
    <r>
      <rPr>
        <b/>
        <sz val="11"/>
        <color theme="1"/>
        <rFont val="Calibri"/>
        <family val="2"/>
        <scheme val="minor"/>
      </rPr>
      <t>)</t>
    </r>
  </si>
  <si>
    <r>
      <t>This will return a value for 'Angle'. Further adjustment is needed, as per the following guidelines, to determine the final '</t>
    </r>
    <r>
      <rPr>
        <b/>
        <sz val="11"/>
        <color theme="1"/>
        <rFont val="Calibri"/>
        <family val="2"/>
        <scheme val="minor"/>
      </rPr>
      <t>Axis</t>
    </r>
    <r>
      <rPr>
        <sz val="11"/>
        <color theme="1"/>
        <rFont val="Calibri"/>
        <family val="2"/>
        <scheme val="minor"/>
      </rPr>
      <t>'</t>
    </r>
  </si>
  <si>
    <t>Notice that the formula contains a multiplication by 0.5. This results  in halving of the angle,</t>
  </si>
  <si>
    <t>which reverts the doubled axis used for calculations, back to the 180 degree astigmatic scheme.</t>
  </si>
  <si>
    <r>
      <t>A. If both X</t>
    </r>
    <r>
      <rPr>
        <sz val="8"/>
        <color theme="1"/>
        <rFont val="Calibri"/>
        <family val="2"/>
        <scheme val="minor"/>
      </rPr>
      <t>SIA</t>
    </r>
    <r>
      <rPr>
        <sz val="11"/>
        <color theme="1"/>
        <rFont val="Calibri"/>
        <family val="2"/>
        <scheme val="minor"/>
      </rPr>
      <t xml:space="preserve"> and Y</t>
    </r>
    <r>
      <rPr>
        <sz val="8"/>
        <color theme="1"/>
        <rFont val="Calibri"/>
        <family val="2"/>
        <scheme val="minor"/>
      </rPr>
      <t>SIA</t>
    </r>
    <r>
      <rPr>
        <sz val="11"/>
        <color theme="1"/>
        <rFont val="Calibri"/>
        <family val="2"/>
        <scheme val="minor"/>
      </rPr>
      <t xml:space="preserve"> are &gt; 0, then Axis = Angle</t>
    </r>
  </si>
  <si>
    <r>
      <t>B. if X</t>
    </r>
    <r>
      <rPr>
        <sz val="8"/>
        <color theme="1"/>
        <rFont val="Calibri"/>
        <family val="2"/>
        <scheme val="minor"/>
      </rPr>
      <t>SIA</t>
    </r>
    <r>
      <rPr>
        <sz val="11"/>
        <color theme="1"/>
        <rFont val="Calibri"/>
        <family val="2"/>
        <scheme val="minor"/>
      </rPr>
      <t xml:space="preserve"> &lt; 0, then add 90°. In this case, Axis = Angle + 90</t>
    </r>
    <r>
      <rPr>
        <sz val="11"/>
        <color theme="1"/>
        <rFont val="Symbol"/>
        <family val="1"/>
        <charset val="2"/>
      </rPr>
      <t>°</t>
    </r>
  </si>
  <si>
    <r>
      <t>C. if X</t>
    </r>
    <r>
      <rPr>
        <sz val="8"/>
        <color theme="1"/>
        <rFont val="Calibri"/>
        <family val="2"/>
        <scheme val="minor"/>
      </rPr>
      <t>SIA</t>
    </r>
    <r>
      <rPr>
        <sz val="11"/>
        <color theme="1"/>
        <rFont val="Calibri"/>
        <family val="2"/>
        <scheme val="minor"/>
      </rPr>
      <t xml:space="preserve"> &gt; 0, but YSIA &lt; 0, then add 180°. Axis = Angle + 180°</t>
    </r>
  </si>
  <si>
    <t>Using this strategy for analysis of aggregate astigmatic data</t>
  </si>
  <si>
    <t>Calculate (x,y) values for each patient in the cohort studied, for both preop and post op data, and tabulate the data in four columns</t>
  </si>
  <si>
    <t>Calculate Mean values for each of the four columns. You will now have</t>
  </si>
  <si>
    <t>1. Mean preop X value</t>
  </si>
  <si>
    <t>X pre</t>
  </si>
  <si>
    <t>2. Mean preop Y value</t>
  </si>
  <si>
    <t>Y pre</t>
  </si>
  <si>
    <t>3. Mean postop X value</t>
  </si>
  <si>
    <t>X post</t>
  </si>
  <si>
    <t>4. Mean postop Y value</t>
  </si>
  <si>
    <t>Y post</t>
  </si>
  <si>
    <t>To calculate Mean SIA, use these values as for calculating SIA for a single case, as described above</t>
  </si>
  <si>
    <t>Thus</t>
  </si>
  <si>
    <r>
      <t xml:space="preserve">X </t>
    </r>
    <r>
      <rPr>
        <b/>
        <sz val="8"/>
        <color theme="1"/>
        <rFont val="Calibri"/>
        <family val="2"/>
        <scheme val="minor"/>
      </rPr>
      <t>SIA</t>
    </r>
    <r>
      <rPr>
        <b/>
        <sz val="11"/>
        <color theme="1"/>
        <rFont val="Calibri"/>
        <family val="2"/>
        <scheme val="minor"/>
      </rPr>
      <t xml:space="preserve"> =</t>
    </r>
  </si>
  <si>
    <t>Now apply Equations 5 and 6, to obtain a resultant astigamtic vector</t>
  </si>
  <si>
    <r>
      <t xml:space="preserve">This result is the mean SIA vector, called the </t>
    </r>
    <r>
      <rPr>
        <b/>
        <sz val="11"/>
        <color theme="1"/>
        <rFont val="Calibri"/>
        <family val="2"/>
        <scheme val="minor"/>
      </rPr>
      <t>centroid</t>
    </r>
    <r>
      <rPr>
        <sz val="11"/>
        <color theme="1"/>
        <rFont val="Calibri"/>
        <family val="2"/>
        <scheme val="minor"/>
      </rPr>
      <t>.</t>
    </r>
  </si>
  <si>
    <t>In case of any difficulty or doubts regarding usage, please contact</t>
  </si>
  <si>
    <t>saurabhsawhney@rediffmail.com</t>
  </si>
  <si>
    <t>DISCLAIMER: By using this calculator, the user declares that he or she is entirely responsible for verification of the results generated and their consequences.</t>
  </si>
  <si>
    <r>
      <t xml:space="preserve">" The authors acknowledge the use of the SIA Calculator Version 2.1, </t>
    </r>
    <r>
      <rPr>
        <sz val="11"/>
        <color theme="8" tint="-0.249977111117893"/>
        <rFont val="Calibri"/>
        <family val="2"/>
      </rPr>
      <t>©2010, Dr. Saurabh Sawhney, Dr. Aashima Aggarwal, in the analysis of data in the present study."</t>
    </r>
  </si>
  <si>
    <t>More advanced versions are available for limited lease. All rights reserved with Dr. Saurabh Sawhney.</t>
  </si>
  <si>
    <t>The SIA calculator version 2.1 performs all the steps for you for analysis of individual cases as well as aggregate data, upto a maximum of 200 cases</t>
  </si>
  <si>
    <t>it also provides (x,y) values for use in statistical analysis.</t>
  </si>
  <si>
    <r>
      <t xml:space="preserve">of a tightly clustered data set, which effectively means that the </t>
    </r>
    <r>
      <rPr>
        <b/>
        <sz val="11"/>
        <color theme="1"/>
        <rFont val="Calibri"/>
        <family val="2"/>
        <scheme val="minor"/>
      </rPr>
      <t>centroid</t>
    </r>
    <r>
      <rPr>
        <sz val="11"/>
        <color theme="1"/>
        <rFont val="Calibri"/>
        <family val="2"/>
        <scheme val="minor"/>
      </rPr>
      <t xml:space="preserve"> is more representative of the group as a whole. Conversely, lower</t>
    </r>
  </si>
  <si>
    <r>
      <t>Coherence</t>
    </r>
    <r>
      <rPr>
        <sz val="11"/>
        <color theme="1"/>
        <rFont val="Calibri"/>
        <family val="2"/>
        <scheme val="minor"/>
      </rPr>
      <t xml:space="preserve"> values are indicative of a poorly representative </t>
    </r>
    <r>
      <rPr>
        <b/>
        <sz val="11"/>
        <color theme="1"/>
        <rFont val="Calibri"/>
        <family val="2"/>
        <scheme val="minor"/>
      </rPr>
      <t>centroid.</t>
    </r>
  </si>
  <si>
    <r>
      <t xml:space="preserve">A measure of spread of astigmatic vectors, termed </t>
    </r>
    <r>
      <rPr>
        <b/>
        <sz val="11"/>
        <color theme="1"/>
        <rFont val="Calibri"/>
        <family val="2"/>
        <scheme val="minor"/>
      </rPr>
      <t>'Coherence'</t>
    </r>
    <r>
      <rPr>
        <sz val="11"/>
        <color theme="1"/>
        <rFont val="Calibri"/>
        <family val="2"/>
        <scheme val="minor"/>
      </rPr>
      <t>, is calculated and displayed. In general, higher coherence value is indicative</t>
    </r>
  </si>
  <si>
    <t>done. These columns do not influence analysis in any way and may be left blank if so desired.</t>
  </si>
  <si>
    <t>Insertion of the following text is suggested.</t>
  </si>
  <si>
    <t>to data entry. For the purpose of this calculator, horizontal keratometry is considered to be at an axis that lies between 0 and 45 degrees or between</t>
  </si>
  <si>
    <t>135 and 180 degrees, all values inclusive. This is the format in which most automatic keratometers present their results. Once the horizontal axis has</t>
  </si>
  <si>
    <t xml:space="preserve">been filled in, the vertical one will be automatically filled. </t>
  </si>
  <si>
    <t>or delete the data for its inclusion/non-inclusion in the overall database. Leaving this column blank will include the data.</t>
  </si>
  <si>
    <r>
      <t>The subsequent columns, marked '</t>
    </r>
    <r>
      <rPr>
        <b/>
        <sz val="11"/>
        <color rgb="FFFF0000"/>
        <rFont val="Calibri"/>
        <family val="2"/>
        <scheme val="minor"/>
      </rPr>
      <t>Preop keratometry</t>
    </r>
    <r>
      <rPr>
        <sz val="11"/>
        <color theme="1"/>
        <rFont val="Calibri"/>
        <family val="2"/>
        <scheme val="minor"/>
      </rPr>
      <t>' and '</t>
    </r>
    <r>
      <rPr>
        <b/>
        <sz val="11"/>
        <color rgb="FFFF0000"/>
        <rFont val="Calibri"/>
        <family val="2"/>
        <scheme val="minor"/>
      </rPr>
      <t>Postop keratometry</t>
    </r>
    <r>
      <rPr>
        <sz val="11"/>
        <color theme="1"/>
        <rFont val="Calibri"/>
        <family val="2"/>
        <scheme val="minor"/>
      </rPr>
      <t>' are essential columns. Fill these carefully to avoid errors due</t>
    </r>
  </si>
  <si>
    <r>
      <t>'</t>
    </r>
    <r>
      <rPr>
        <b/>
        <sz val="11"/>
        <color rgb="FFFF0000"/>
        <rFont val="Calibri"/>
        <family val="2"/>
        <scheme val="minor"/>
      </rPr>
      <t>Individual SIA</t>
    </r>
    <r>
      <rPr>
        <sz val="11"/>
        <color theme="1"/>
        <rFont val="Calibri"/>
        <family val="2"/>
        <scheme val="minor"/>
      </rPr>
      <t>' refers to the SIA for the particular case against which it is displayed.</t>
    </r>
  </si>
  <si>
    <r>
      <t>'</t>
    </r>
    <r>
      <rPr>
        <b/>
        <sz val="11"/>
        <color rgb="FFFF0000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' space offers comments on the data entered in that row.</t>
    </r>
  </si>
  <si>
    <t>centroids and  x,y  values can be viewed on the next page</t>
  </si>
  <si>
    <t>The results are displayed in the upper right corner. The magnitude and axis of SIA are data that can be directly used, for example, when calculating</t>
  </si>
  <si>
    <r>
      <t xml:space="preserve">IOL Power for a toric IOL. The </t>
    </r>
    <r>
      <rPr>
        <b/>
        <sz val="11"/>
        <color theme="1"/>
        <rFont val="Calibri"/>
        <family val="2"/>
        <scheme val="minor"/>
      </rPr>
      <t>COHERENCE</t>
    </r>
    <r>
      <rPr>
        <sz val="11"/>
        <color theme="1"/>
        <rFont val="Calibri"/>
        <family val="2"/>
        <scheme val="minor"/>
      </rPr>
      <t xml:space="preserve"> of the data set is an indicator of reliability of the SIA centroid. A high value of COHERENCE means that the</t>
    </r>
  </si>
  <si>
    <t>SIA value generated (centroid) is truly representative of the whole data set.</t>
  </si>
  <si>
    <t>the preop group, the postop group, and the SIA group. In addition, all x,y values and groupwise mean and standard deviation values are displayed.</t>
  </si>
  <si>
    <t>This data may be used to construct raw data tables when publishing scientific studies.</t>
  </si>
  <si>
    <r>
      <t>A detailed analysis is presented on the next page, entitled '</t>
    </r>
    <r>
      <rPr>
        <b/>
        <sz val="11"/>
        <color theme="1"/>
        <rFont val="Calibri"/>
        <family val="2"/>
        <scheme val="minor"/>
      </rPr>
      <t>Detailed Report</t>
    </r>
    <r>
      <rPr>
        <sz val="11"/>
        <color theme="1"/>
        <rFont val="Calibri"/>
        <family val="2"/>
        <scheme val="minor"/>
      </rPr>
      <t xml:space="preserve">'. This contains the </t>
    </r>
    <r>
      <rPr>
        <b/>
        <sz val="11"/>
        <color theme="1"/>
        <rFont val="Calibri"/>
        <family val="2"/>
        <scheme val="minor"/>
      </rPr>
      <t>centroids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Coherence</t>
    </r>
    <r>
      <rPr>
        <sz val="11"/>
        <color theme="1"/>
        <rFont val="Calibri"/>
        <family val="2"/>
        <scheme val="minor"/>
      </rPr>
      <t xml:space="preserve"> values for all data sets,</t>
    </r>
  </si>
  <si>
    <t>THEORETICAL ASPECTS OF ANALYSIS OF SURGICALLY INDUCED ASTIGMATISM</t>
  </si>
  <si>
    <t>AVOID CUTTING AND PASTING DATA AS IT MAY CAUSE ERRORS</t>
  </si>
  <si>
    <t>INTRODUCTION</t>
  </si>
  <si>
    <t>You need to input the preoperative and postoperative keratometry, and the SIA is calculated and displayed automatically. A separate section</t>
  </si>
  <si>
    <t>of entries, called 'identifiers' is available to allow you to enter patient identification data so that duplicate entries can be avoided. There is also</t>
  </si>
  <si>
    <t>a column for indicating whether a particular entry should be evaluated as part of the overall database.</t>
  </si>
  <si>
    <r>
      <rPr>
        <sz val="11"/>
        <color theme="1"/>
        <rFont val="Calibri"/>
        <family val="2"/>
        <scheme val="minor"/>
      </rPr>
      <t xml:space="preserve">or </t>
    </r>
    <r>
      <rPr>
        <b/>
        <i/>
        <sz val="10"/>
        <color theme="1"/>
        <rFont val="Calibri"/>
        <family val="2"/>
        <scheme val="minor"/>
      </rPr>
      <t>Case No</t>
    </r>
  </si>
  <si>
    <t>CR No</t>
  </si>
  <si>
    <r>
      <t>or</t>
    </r>
    <r>
      <rPr>
        <b/>
        <i/>
        <sz val="10"/>
        <color theme="1"/>
        <rFont val="Calibri"/>
        <family val="2"/>
        <scheme val="minor"/>
      </rPr>
      <t xml:space="preserve"> MRD No</t>
    </r>
  </si>
  <si>
    <r>
      <t xml:space="preserve">or </t>
    </r>
    <r>
      <rPr>
        <b/>
        <i/>
        <sz val="10"/>
        <color theme="1"/>
        <rFont val="Calibri"/>
        <family val="2"/>
        <scheme val="minor"/>
      </rPr>
      <t>OPD No</t>
    </r>
  </si>
  <si>
    <t>to analysing SIA when foldable lenses are used through the temporal approach. A second copy can then be used to analyse only those patients</t>
  </si>
  <si>
    <r>
      <t>The first set of columns, marked '</t>
    </r>
    <r>
      <rPr>
        <b/>
        <sz val="11"/>
        <color rgb="FFFF0000"/>
        <rFont val="Calibri"/>
        <family val="2"/>
        <scheme val="minor"/>
      </rPr>
      <t>IDENTIFIERS</t>
    </r>
    <r>
      <rPr>
        <sz val="11"/>
        <color theme="1"/>
        <rFont val="Calibri"/>
        <family val="2"/>
        <scheme val="minor"/>
      </rPr>
      <t>', is for the purpose of identifying the patient so that later addition or alteration of data may be</t>
    </r>
  </si>
  <si>
    <r>
      <t>The column marked '</t>
    </r>
    <r>
      <rPr>
        <b/>
        <sz val="11"/>
        <color rgb="FFFF0000"/>
        <rFont val="Calibri"/>
        <family val="2"/>
        <scheme val="minor"/>
      </rPr>
      <t>Exclusion</t>
    </r>
    <r>
      <rPr>
        <sz val="11"/>
        <color theme="1"/>
        <rFont val="Calibri"/>
        <family val="2"/>
        <scheme val="minor"/>
      </rPr>
      <t>', is meant for selective analysis. For instance, if you want to see the influence of a particular case or a group</t>
    </r>
  </si>
  <si>
    <r>
      <t>of cases on your overall induced astigmatism, you may choose to '</t>
    </r>
    <r>
      <rPr>
        <b/>
        <sz val="11"/>
        <color rgb="FFFF0000"/>
        <rFont val="Calibri"/>
        <family val="2"/>
        <scheme val="minor"/>
      </rPr>
      <t>exclude</t>
    </r>
    <r>
      <rPr>
        <sz val="11"/>
        <color theme="1"/>
        <rFont val="Calibri"/>
        <family val="2"/>
        <scheme val="minor"/>
      </rPr>
      <t>' these cases from the overall analysis. This way, you need not re-enter</t>
    </r>
  </si>
  <si>
    <t>A minimum of one valid entry is required to allow the calculator to function. More than one valid entry automatically results in calculation of the</t>
  </si>
  <si>
    <t>Simultaneously, COHERENCE of the data set is also displayed, with a higher value implying greater reliability of the calculated CENTROID.</t>
  </si>
  <si>
    <t>EXCLUSION</t>
  </si>
  <si>
    <t>ASTIGMATISM AS PLUS CYLINDER</t>
  </si>
  <si>
    <t>Standard Deviation (minimum 2 cases)</t>
  </si>
  <si>
    <t>Diopter  x</t>
  </si>
  <si>
    <t>record number</t>
  </si>
  <si>
    <t>Identifier</t>
  </si>
  <si>
    <t>all blanks?</t>
  </si>
  <si>
    <t>1= filled</t>
  </si>
  <si>
    <t>0=allblank</t>
  </si>
  <si>
    <t>Detailed report of the data, including preop, postop and SIA</t>
  </si>
  <si>
    <t>The SIA Calculator version 2.1 is a tool that allows you to analyse keratometric data to determine the Surgically Induced Astigmatism (SIA).</t>
  </si>
  <si>
    <t>average astigmatic vector, called the CENTROID, which is displayed in a separate box on the top right portion of the 'The Calc 2.1' page.</t>
  </si>
  <si>
    <t>where rigid PMMA IOLs have been implanted.</t>
  </si>
  <si>
    <t>Groups of data may be defined and analysed using copies of the SIA Calculator version 2.1. For instance, one copy of the calculator may be dedicated</t>
  </si>
  <si>
    <t>Data may be entered directly into the relevant cells on the The Calc 2.1 page. Data for each case must be entered in a single row.</t>
  </si>
  <si>
    <t>180 deg</t>
  </si>
  <si>
    <t>adjuster</t>
  </si>
  <si>
    <t>Alejandro Tello</t>
  </si>
  <si>
    <t>We are thankful to</t>
  </si>
  <si>
    <t>Nov 2022</t>
  </si>
  <si>
    <t xml:space="preserve">Last revision/bug fix - </t>
  </si>
  <si>
    <t>28th November, 2022</t>
  </si>
  <si>
    <t>for helping improve the quality of this software.</t>
  </si>
  <si>
    <t>.</t>
  </si>
  <si>
    <t>A more detailed discussion of the concepts involved can be found in the book</t>
  </si>
  <si>
    <t>SIA Analysis: A step by step approach</t>
  </si>
  <si>
    <t>HOW TO USE THIS CALCULATOR</t>
  </si>
  <si>
    <r>
      <t xml:space="preserve">Please refer to the book, </t>
    </r>
    <r>
      <rPr>
        <b/>
        <sz val="12"/>
        <rFont val="Calibri"/>
        <family val="2"/>
        <scheme val="minor"/>
      </rPr>
      <t>SIA Analysis: A step by step approach</t>
    </r>
    <r>
      <rPr>
        <sz val="11"/>
        <rFont val="Calibri"/>
        <family val="2"/>
        <scheme val="minor"/>
      </rPr>
      <t>, for a detailed discussion of these concepts.</t>
    </r>
  </si>
  <si>
    <t>epsilon</t>
  </si>
  <si>
    <t>135 deg</t>
  </si>
  <si>
    <t>ANGLE ADJUSTERS</t>
  </si>
  <si>
    <t>45 deg</t>
  </si>
  <si>
    <t>The calculation will still be carried out. This remark is just a check to minimize data entry errors.</t>
  </si>
  <si>
    <r>
      <t xml:space="preserve">If this row reads </t>
    </r>
    <r>
      <rPr>
        <b/>
        <sz val="11"/>
        <color theme="1"/>
        <rFont val="Calibri"/>
        <family val="2"/>
        <scheme val="minor"/>
      </rPr>
      <t>"Please check ….... Axis value"</t>
    </r>
    <r>
      <rPr>
        <sz val="11"/>
        <color theme="1"/>
        <rFont val="Calibri"/>
        <family val="2"/>
        <scheme val="minor"/>
      </rPr>
      <t>, it may be that you have entered the vertical keratometry in the space meant for horizontal.</t>
    </r>
  </si>
  <si>
    <t>portakey</t>
  </si>
  <si>
    <t>sia117v2.1</t>
  </si>
  <si>
    <t>© Dr. Saurabh Sawhney, Dr. Ashima Aggarwal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</si>
</sst>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00000000"/>
    <numFmt numFmtId="166" formatCode="0.000000E+00"/>
    <numFmt numFmtId="167" formatCode="0.000000000000E+00"/>
    <numFmt numFmtId="168" formatCode="0.000000000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2" tint="-0.749992370372631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color theme="1" tint="4.9989318521683403E-2"/>
      <name val="Arial"/>
      <family val="2"/>
    </font>
    <font>
      <sz val="10"/>
      <color theme="1" tint="4.9989318521683403E-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8"/>
      <color theme="2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theme="8" tint="-0.499984740745262"/>
      <name val="Calibri"/>
      <family val="2"/>
      <scheme val="minor"/>
    </font>
    <font>
      <sz val="11"/>
      <color theme="3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rgb="FFFFFF00"/>
      <name val="Arial"/>
      <family val="2"/>
    </font>
    <font>
      <b/>
      <sz val="10"/>
      <color theme="2" tint="-0.249977111117893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u/>
      <sz val="72"/>
      <color theme="10"/>
      <name val="Calibri"/>
      <family val="2"/>
      <scheme val="minor"/>
    </font>
    <font>
      <sz val="22"/>
      <color theme="1"/>
      <name val="Times New Roman"/>
      <family val="1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8" tint="0.79998168889431442"/>
      </left>
      <right style="medium">
        <color theme="8" tint="0.79998168889431442"/>
      </right>
      <top style="medium">
        <color theme="8" tint="0.79998168889431442"/>
      </top>
      <bottom style="medium">
        <color theme="8" tint="0.7999816888943144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auto="1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uble">
        <color auto="1"/>
      </left>
      <right/>
      <top style="dotted">
        <color theme="0" tint="-0.34998626667073579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 style="double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10">
    <xf numFmtId="0" fontId="0" fillId="0" borderId="0" xfId="0"/>
    <xf numFmtId="2" fontId="1" fillId="8" borderId="0" xfId="0" applyNumberFormat="1" applyFont="1" applyFill="1" applyAlignment="1">
      <alignment horizontal="right"/>
    </xf>
    <xf numFmtId="2" fontId="0" fillId="8" borderId="0" xfId="0" applyNumberFormat="1" applyFill="1"/>
    <xf numFmtId="2" fontId="0" fillId="8" borderId="0" xfId="0" applyNumberFormat="1" applyFill="1" applyAlignment="1">
      <alignment horizontal="right"/>
    </xf>
    <xf numFmtId="2" fontId="5" fillId="8" borderId="0" xfId="0" applyNumberFormat="1" applyFont="1" applyFill="1"/>
    <xf numFmtId="2" fontId="1" fillId="8" borderId="0" xfId="0" applyNumberFormat="1" applyFont="1" applyFill="1"/>
    <xf numFmtId="0" fontId="2" fillId="8" borderId="0" xfId="0" applyFont="1" applyFill="1"/>
    <xf numFmtId="2" fontId="1" fillId="8" borderId="7" xfId="0" applyNumberFormat="1" applyFont="1" applyFill="1" applyBorder="1" applyAlignment="1">
      <alignment horizontal="right"/>
    </xf>
    <xf numFmtId="2" fontId="1" fillId="8" borderId="8" xfId="0" applyNumberFormat="1" applyFont="1" applyFill="1" applyBorder="1"/>
    <xf numFmtId="2" fontId="1" fillId="8" borderId="8" xfId="0" applyNumberFormat="1" applyFont="1" applyFill="1" applyBorder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6" xfId="0" applyBorder="1"/>
    <xf numFmtId="0" fontId="0" fillId="6" borderId="0" xfId="0" applyFill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vertical="top"/>
    </xf>
    <xf numFmtId="2" fontId="14" fillId="0" borderId="0" xfId="0" applyNumberFormat="1" applyFont="1" applyAlignment="1">
      <alignment horizontal="right"/>
    </xf>
    <xf numFmtId="2" fontId="12" fillId="0" borderId="0" xfId="0" applyNumberFormat="1" applyFont="1"/>
    <xf numFmtId="2" fontId="14" fillId="0" borderId="0" xfId="0" applyNumberFormat="1" applyFont="1"/>
    <xf numFmtId="2" fontId="15" fillId="0" borderId="0" xfId="0" applyNumberFormat="1" applyFont="1"/>
    <xf numFmtId="2" fontId="12" fillId="0" borderId="0" xfId="0" applyNumberFormat="1" applyFont="1" applyAlignment="1">
      <alignment horizontal="right"/>
    </xf>
    <xf numFmtId="0" fontId="16" fillId="0" borderId="0" xfId="0" applyFont="1"/>
    <xf numFmtId="0" fontId="17" fillId="2" borderId="0" xfId="0" applyFont="1" applyFill="1" applyAlignment="1">
      <alignment horizontal="left"/>
    </xf>
    <xf numFmtId="0" fontId="21" fillId="9" borderId="36" xfId="0" applyFont="1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6" fillId="10" borderId="11" xfId="0" applyFont="1" applyFill="1" applyBorder="1" applyAlignment="1">
      <alignment horizontal="left"/>
    </xf>
    <xf numFmtId="0" fontId="6" fillId="10" borderId="12" xfId="0" applyFont="1" applyFill="1" applyBorder="1" applyAlignment="1">
      <alignment horizontal="left"/>
    </xf>
    <xf numFmtId="0" fontId="6" fillId="10" borderId="5" xfId="0" applyFont="1" applyFill="1" applyBorder="1" applyAlignment="1">
      <alignment horizontal="left"/>
    </xf>
    <xf numFmtId="0" fontId="6" fillId="10" borderId="20" xfId="0" applyFont="1" applyFill="1" applyBorder="1" applyAlignment="1">
      <alignment horizontal="left"/>
    </xf>
    <xf numFmtId="0" fontId="0" fillId="5" borderId="0" xfId="0" applyFill="1" applyProtection="1">
      <protection locked="0"/>
    </xf>
    <xf numFmtId="0" fontId="0" fillId="11" borderId="0" xfId="0" applyFill="1"/>
    <xf numFmtId="0" fontId="25" fillId="7" borderId="10" xfId="0" applyFont="1" applyFill="1" applyBorder="1"/>
    <xf numFmtId="0" fontId="25" fillId="7" borderId="11" xfId="0" applyFont="1" applyFill="1" applyBorder="1"/>
    <xf numFmtId="0" fontId="26" fillId="7" borderId="11" xfId="0" applyFont="1" applyFill="1" applyBorder="1"/>
    <xf numFmtId="0" fontId="26" fillId="7" borderId="12" xfId="0" applyFont="1" applyFill="1" applyBorder="1"/>
    <xf numFmtId="0" fontId="25" fillId="7" borderId="16" xfId="0" applyFont="1" applyFill="1" applyBorder="1"/>
    <xf numFmtId="0" fontId="25" fillId="7" borderId="0" xfId="0" applyFont="1" applyFill="1"/>
    <xf numFmtId="0" fontId="26" fillId="7" borderId="0" xfId="0" applyFont="1" applyFill="1"/>
    <xf numFmtId="0" fontId="26" fillId="7" borderId="17" xfId="0" applyFont="1" applyFill="1" applyBorder="1"/>
    <xf numFmtId="0" fontId="0" fillId="11" borderId="14" xfId="0" applyFill="1" applyBorder="1"/>
    <xf numFmtId="0" fontId="1" fillId="11" borderId="0" xfId="0" applyFont="1" applyFill="1"/>
    <xf numFmtId="0" fontId="0" fillId="11" borderId="0" xfId="0" applyFill="1" applyAlignment="1">
      <alignment horizontal="right"/>
    </xf>
    <xf numFmtId="0" fontId="0" fillId="11" borderId="0" xfId="0" applyFill="1" applyAlignment="1">
      <alignment horizontal="left"/>
    </xf>
    <xf numFmtId="0" fontId="28" fillId="11" borderId="0" xfId="0" applyFont="1" applyFill="1"/>
    <xf numFmtId="0" fontId="35" fillId="11" borderId="0" xfId="0" applyFont="1" applyFill="1"/>
    <xf numFmtId="0" fontId="36" fillId="11" borderId="0" xfId="0" applyFont="1" applyFill="1"/>
    <xf numFmtId="0" fontId="37" fillId="11" borderId="0" xfId="0" applyFont="1" applyFill="1"/>
    <xf numFmtId="0" fontId="38" fillId="2" borderId="26" xfId="0" applyFont="1" applyFill="1" applyBorder="1" applyAlignment="1">
      <alignment horizontal="left"/>
    </xf>
    <xf numFmtId="0" fontId="23" fillId="2" borderId="12" xfId="0" applyFont="1" applyFill="1" applyBorder="1" applyAlignment="1">
      <alignment horizontal="center"/>
    </xf>
    <xf numFmtId="0" fontId="0" fillId="11" borderId="0" xfId="0" quotePrefix="1" applyFill="1"/>
    <xf numFmtId="0" fontId="37" fillId="11" borderId="14" xfId="0" applyFont="1" applyFill="1" applyBorder="1"/>
    <xf numFmtId="0" fontId="39" fillId="11" borderId="0" xfId="0" applyFont="1" applyFill="1"/>
    <xf numFmtId="0" fontId="0" fillId="5" borderId="0" xfId="0" applyFill="1"/>
    <xf numFmtId="0" fontId="0" fillId="4" borderId="0" xfId="0" applyFill="1"/>
    <xf numFmtId="0" fontId="0" fillId="2" borderId="0" xfId="0" applyFill="1" applyAlignment="1">
      <alignment horizontal="center" vertical="center"/>
    </xf>
    <xf numFmtId="0" fontId="0" fillId="8" borderId="0" xfId="0" applyFill="1"/>
    <xf numFmtId="0" fontId="24" fillId="10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24" fillId="10" borderId="19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2" fontId="6" fillId="4" borderId="18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8" borderId="7" xfId="0" applyFont="1" applyFill="1" applyBorder="1"/>
    <xf numFmtId="0" fontId="1" fillId="8" borderId="9" xfId="0" applyFont="1" applyFill="1" applyBorder="1"/>
    <xf numFmtId="0" fontId="8" fillId="3" borderId="21" xfId="0" applyFont="1" applyFill="1" applyBorder="1" applyAlignment="1">
      <alignment horizontal="left"/>
    </xf>
    <xf numFmtId="1" fontId="6" fillId="4" borderId="18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4" xfId="0" applyFill="1" applyBorder="1" applyAlignment="1">
      <alignment horizontal="left" vertical="center"/>
    </xf>
    <xf numFmtId="0" fontId="0" fillId="2" borderId="14" xfId="0" applyFill="1" applyBorder="1" applyAlignment="1">
      <alignment horizontal="center"/>
    </xf>
    <xf numFmtId="0" fontId="0" fillId="8" borderId="9" xfId="0" applyFill="1" applyBorder="1"/>
    <xf numFmtId="0" fontId="3" fillId="2" borderId="25" xfId="0" applyFont="1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2" borderId="0" xfId="0" applyNumberForma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2" borderId="2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2" fontId="10" fillId="0" borderId="33" xfId="0" applyNumberFormat="1" applyFont="1" applyBorder="1" applyAlignment="1">
      <alignment horizontal="center"/>
    </xf>
    <xf numFmtId="2" fontId="4" fillId="7" borderId="31" xfId="0" applyNumberFormat="1" applyFont="1" applyFill="1" applyBorder="1" applyAlignment="1">
      <alignment horizontal="left"/>
    </xf>
    <xf numFmtId="2" fontId="0" fillId="7" borderId="31" xfId="0" applyNumberFormat="1" applyFill="1" applyBorder="1" applyAlignment="1">
      <alignment horizontal="center"/>
    </xf>
    <xf numFmtId="2" fontId="0" fillId="7" borderId="27" xfId="0" applyNumberFormat="1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2" fontId="0" fillId="7" borderId="29" xfId="0" applyNumberFormat="1" applyFill="1" applyBorder="1" applyAlignment="1">
      <alignment horizontal="center"/>
    </xf>
    <xf numFmtId="2" fontId="0" fillId="7" borderId="30" xfId="0" applyNumberFormat="1" applyFill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2" fontId="0" fillId="7" borderId="32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21" fillId="9" borderId="35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 vertical="center"/>
    </xf>
    <xf numFmtId="0" fontId="12" fillId="0" borderId="0" xfId="0" applyFont="1" applyAlignment="1">
      <alignment horizontal="left"/>
    </xf>
    <xf numFmtId="0" fontId="21" fillId="9" borderId="37" xfId="0" applyFont="1" applyFill="1" applyBorder="1" applyAlignment="1">
      <alignment horizontal="center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0" fontId="14" fillId="0" borderId="0" xfId="0" applyFont="1"/>
    <xf numFmtId="0" fontId="14" fillId="0" borderId="0" xfId="0" applyFont="1" applyAlignment="1">
      <alignment horizontal="left"/>
    </xf>
    <xf numFmtId="2" fontId="8" fillId="9" borderId="40" xfId="0" applyNumberFormat="1" applyFont="1" applyFill="1" applyBorder="1" applyAlignment="1">
      <alignment horizontal="center"/>
    </xf>
    <xf numFmtId="0" fontId="21" fillId="9" borderId="0" xfId="0" applyFont="1" applyFill="1" applyAlignment="1">
      <alignment horizontal="left"/>
    </xf>
    <xf numFmtId="1" fontId="8" fillId="9" borderId="40" xfId="0" applyNumberFormat="1" applyFont="1" applyFill="1" applyBorder="1" applyAlignment="1">
      <alignment horizontal="center"/>
    </xf>
    <xf numFmtId="0" fontId="21" fillId="9" borderId="38" xfId="0" applyFont="1" applyFill="1" applyBorder="1" applyAlignment="1">
      <alignment horizontal="center"/>
    </xf>
    <xf numFmtId="0" fontId="21" fillId="9" borderId="39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20" fillId="4" borderId="0" xfId="0" applyFont="1" applyFill="1" applyAlignment="1">
      <alignment horizontal="left"/>
    </xf>
    <xf numFmtId="0" fontId="20" fillId="4" borderId="0" xfId="0" applyFont="1" applyFill="1" applyAlignment="1">
      <alignment horizontal="center"/>
    </xf>
    <xf numFmtId="0" fontId="20" fillId="4" borderId="24" xfId="0" applyFont="1" applyFill="1" applyBorder="1" applyAlignment="1">
      <alignment horizontal="right"/>
    </xf>
    <xf numFmtId="164" fontId="20" fillId="4" borderId="24" xfId="0" applyNumberFormat="1" applyFont="1" applyFill="1" applyBorder="1" applyAlignment="1">
      <alignment horizontal="center"/>
    </xf>
    <xf numFmtId="164" fontId="20" fillId="4" borderId="13" xfId="0" applyNumberFormat="1" applyFont="1" applyFill="1" applyBorder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0" borderId="0" xfId="0" applyFont="1" applyAlignment="1">
      <alignment horizontal="right"/>
    </xf>
    <xf numFmtId="2" fontId="12" fillId="0" borderId="0" xfId="0" applyNumberFormat="1" applyFont="1" applyAlignment="1">
      <alignment horizontal="center"/>
    </xf>
    <xf numFmtId="0" fontId="0" fillId="5" borderId="0" xfId="0" applyFill="1" applyAlignment="1">
      <alignment vertical="center"/>
    </xf>
    <xf numFmtId="0" fontId="38" fillId="2" borderId="49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1" fontId="10" fillId="0" borderId="51" xfId="0" applyNumberFormat="1" applyFont="1" applyBorder="1" applyAlignment="1">
      <alignment horizontal="center"/>
    </xf>
    <xf numFmtId="1" fontId="10" fillId="0" borderId="52" xfId="0" applyNumberFormat="1" applyFont="1" applyBorder="1" applyAlignment="1">
      <alignment horizontal="center"/>
    </xf>
    <xf numFmtId="1" fontId="10" fillId="0" borderId="53" xfId="0" applyNumberFormat="1" applyFont="1" applyBorder="1" applyAlignment="1">
      <alignment horizontal="center"/>
    </xf>
    <xf numFmtId="0" fontId="38" fillId="2" borderId="10" xfId="0" applyFont="1" applyFill="1" applyBorder="1" applyAlignment="1">
      <alignment horizontal="center"/>
    </xf>
    <xf numFmtId="0" fontId="38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/>
    </xf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1" fillId="2" borderId="25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6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45" fillId="2" borderId="0" xfId="0" applyFont="1" applyFill="1" applyAlignment="1">
      <alignment horizontal="center"/>
    </xf>
    <xf numFmtId="0" fontId="0" fillId="2" borderId="13" xfId="0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0" fillId="2" borderId="0" xfId="0" applyFill="1"/>
    <xf numFmtId="0" fontId="46" fillId="0" borderId="0" xfId="0" applyFont="1" applyAlignment="1">
      <alignment horizontal="center"/>
    </xf>
    <xf numFmtId="2" fontId="0" fillId="7" borderId="10" xfId="0" applyNumberFormat="1" applyFill="1" applyBorder="1" applyAlignment="1">
      <alignment horizontal="right"/>
    </xf>
    <xf numFmtId="1" fontId="0" fillId="7" borderId="11" xfId="0" applyNumberFormat="1" applyFill="1" applyBorder="1" applyAlignment="1">
      <alignment horizontal="right"/>
    </xf>
    <xf numFmtId="2" fontId="0" fillId="7" borderId="11" xfId="0" applyNumberFormat="1" applyFill="1" applyBorder="1" applyAlignment="1">
      <alignment horizontal="right"/>
    </xf>
    <xf numFmtId="1" fontId="0" fillId="7" borderId="12" xfId="0" applyNumberFormat="1" applyFill="1" applyBorder="1" applyAlignment="1">
      <alignment horizontal="right"/>
    </xf>
    <xf numFmtId="2" fontId="0" fillId="7" borderId="16" xfId="0" applyNumberFormat="1" applyFill="1" applyBorder="1" applyAlignment="1">
      <alignment horizontal="right"/>
    </xf>
    <xf numFmtId="1" fontId="0" fillId="7" borderId="0" xfId="0" applyNumberFormat="1" applyFill="1" applyAlignment="1">
      <alignment horizontal="right"/>
    </xf>
    <xf numFmtId="2" fontId="0" fillId="7" borderId="0" xfId="0" applyNumberFormat="1" applyFill="1" applyAlignment="1">
      <alignment horizontal="right"/>
    </xf>
    <xf numFmtId="1" fontId="0" fillId="7" borderId="17" xfId="0" applyNumberFormat="1" applyFill="1" applyBorder="1" applyAlignment="1">
      <alignment horizontal="right"/>
    </xf>
    <xf numFmtId="2" fontId="0" fillId="7" borderId="13" xfId="0" applyNumberFormat="1" applyFill="1" applyBorder="1" applyAlignment="1">
      <alignment horizontal="right"/>
    </xf>
    <xf numFmtId="1" fontId="0" fillId="7" borderId="14" xfId="0" applyNumberFormat="1" applyFill="1" applyBorder="1" applyAlignment="1">
      <alignment horizontal="right"/>
    </xf>
    <xf numFmtId="2" fontId="0" fillId="7" borderId="14" xfId="0" applyNumberFormat="1" applyFill="1" applyBorder="1" applyAlignment="1">
      <alignment horizontal="right"/>
    </xf>
    <xf numFmtId="1" fontId="0" fillId="7" borderId="15" xfId="0" applyNumberFormat="1" applyFill="1" applyBorder="1" applyAlignment="1">
      <alignment horizontal="right"/>
    </xf>
    <xf numFmtId="164" fontId="0" fillId="0" borderId="10" xfId="0" applyNumberFormat="1" applyBorder="1"/>
    <xf numFmtId="164" fontId="0" fillId="0" borderId="12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47" fillId="7" borderId="0" xfId="0" applyFont="1" applyFill="1"/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20" fillId="4" borderId="24" xfId="0" applyNumberFormat="1" applyFont="1" applyFill="1" applyBorder="1" applyAlignment="1">
      <alignment horizontal="center"/>
    </xf>
    <xf numFmtId="0" fontId="17" fillId="2" borderId="0" xfId="0" applyFont="1" applyFill="1"/>
    <xf numFmtId="0" fontId="1" fillId="2" borderId="16" xfId="0" applyFont="1" applyFill="1" applyBorder="1"/>
    <xf numFmtId="0" fontId="47" fillId="7" borderId="0" xfId="0" applyFont="1" applyFill="1" applyAlignment="1">
      <alignment horizontal="center"/>
    </xf>
    <xf numFmtId="0" fontId="0" fillId="6" borderId="0" xfId="0" applyFill="1" applyAlignment="1">
      <alignment horizontal="center" vertical="top"/>
    </xf>
    <xf numFmtId="0" fontId="1" fillId="2" borderId="0" xfId="0" applyFont="1" applyFill="1"/>
    <xf numFmtId="0" fontId="1" fillId="2" borderId="12" xfId="0" applyFont="1" applyFill="1" applyBorder="1"/>
    <xf numFmtId="0" fontId="49" fillId="9" borderId="0" xfId="0" applyFont="1" applyFill="1" applyAlignment="1">
      <alignment horizontal="center"/>
    </xf>
    <xf numFmtId="1" fontId="8" fillId="9" borderId="55" xfId="0" applyNumberFormat="1" applyFont="1" applyFill="1" applyBorder="1" applyAlignment="1">
      <alignment horizontal="center"/>
    </xf>
    <xf numFmtId="1" fontId="8" fillId="9" borderId="54" xfId="0" applyNumberFormat="1" applyFont="1" applyFill="1" applyBorder="1" applyAlignment="1">
      <alignment horizontal="center"/>
    </xf>
    <xf numFmtId="0" fontId="20" fillId="4" borderId="15" xfId="0" applyFont="1" applyFill="1" applyBorder="1" applyAlignment="1">
      <alignment horizontal="left"/>
    </xf>
    <xf numFmtId="0" fontId="47" fillId="7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44" fillId="11" borderId="0" xfId="0" applyFont="1" applyFill="1"/>
    <xf numFmtId="0" fontId="35" fillId="11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15" borderId="14" xfId="0" applyFill="1" applyBorder="1"/>
    <xf numFmtId="0" fontId="0" fillId="15" borderId="0" xfId="0" applyFill="1"/>
    <xf numFmtId="0" fontId="53" fillId="5" borderId="0" xfId="0" applyFont="1" applyFill="1" applyProtection="1">
      <protection locked="0"/>
    </xf>
    <xf numFmtId="0" fontId="53" fillId="11" borderId="0" xfId="0" applyFont="1" applyFill="1"/>
    <xf numFmtId="0" fontId="53" fillId="5" borderId="0" xfId="0" applyFont="1" applyFill="1"/>
    <xf numFmtId="0" fontId="53" fillId="0" borderId="0" xfId="0" applyFont="1"/>
    <xf numFmtId="0" fontId="1" fillId="11" borderId="56" xfId="0" applyFont="1" applyFill="1" applyBorder="1" applyAlignment="1">
      <alignment horizontal="center"/>
    </xf>
    <xf numFmtId="11" fontId="1" fillId="11" borderId="57" xfId="0" applyNumberFormat="1" applyFon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8" fontId="1" fillId="2" borderId="0" xfId="0" applyNumberFormat="1" applyFont="1" applyFill="1" applyAlignment="1">
      <alignment horizontal="center"/>
    </xf>
    <xf numFmtId="168" fontId="0" fillId="2" borderId="13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6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8" fontId="0" fillId="2" borderId="11" xfId="0" applyNumberFormat="1" applyFill="1" applyBorder="1" applyAlignment="1">
      <alignment horizontal="center"/>
    </xf>
    <xf numFmtId="168" fontId="0" fillId="2" borderId="16" xfId="0" applyNumberFormat="1" applyFill="1" applyBorder="1" applyAlignment="1">
      <alignment horizontal="center"/>
    </xf>
    <xf numFmtId="168" fontId="0" fillId="11" borderId="58" xfId="0" applyNumberFormat="1" applyFill="1" applyBorder="1" applyAlignment="1">
      <alignment horizontal="center"/>
    </xf>
    <xf numFmtId="168" fontId="0" fillId="11" borderId="59" xfId="0" applyNumberFormat="1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17" fontId="0" fillId="2" borderId="0" xfId="0" quotePrefix="1" applyNumberFormat="1" applyFill="1"/>
    <xf numFmtId="0" fontId="4" fillId="2" borderId="0" xfId="0" applyFont="1" applyFill="1" applyAlignment="1">
      <alignment horizontal="left"/>
    </xf>
    <xf numFmtId="0" fontId="22" fillId="4" borderId="1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left"/>
    </xf>
    <xf numFmtId="0" fontId="22" fillId="4" borderId="3" xfId="0" applyFont="1" applyFill="1" applyBorder="1" applyAlignment="1">
      <alignment horizontal="left"/>
    </xf>
    <xf numFmtId="0" fontId="22" fillId="4" borderId="4" xfId="0" applyFont="1" applyFill="1" applyBorder="1" applyAlignment="1">
      <alignment horizontal="left"/>
    </xf>
    <xf numFmtId="0" fontId="22" fillId="4" borderId="5" xfId="0" applyFont="1" applyFill="1" applyBorder="1" applyAlignment="1">
      <alignment horizontal="left"/>
    </xf>
    <xf numFmtId="0" fontId="22" fillId="4" borderId="6" xfId="0" applyFont="1" applyFill="1" applyBorder="1" applyAlignment="1">
      <alignment horizontal="left"/>
    </xf>
    <xf numFmtId="0" fontId="52" fillId="16" borderId="0" xfId="1" applyFont="1" applyFill="1" applyBorder="1" applyAlignment="1" applyProtection="1">
      <alignment horizontal="center" vertical="center" wrapText="1"/>
    </xf>
    <xf numFmtId="0" fontId="54" fillId="16" borderId="0" xfId="1" applyFont="1" applyFill="1" applyAlignment="1" applyProtection="1">
      <alignment horizontal="center" vertical="center" wrapText="1"/>
    </xf>
    <xf numFmtId="0" fontId="56" fillId="16" borderId="0" xfId="1" applyFont="1" applyFill="1" applyBorder="1" applyAlignment="1" applyProtection="1">
      <alignment horizontal="left" vertical="center"/>
    </xf>
    <xf numFmtId="0" fontId="55" fillId="16" borderId="0" xfId="1" applyFont="1" applyFill="1" applyAlignment="1" applyProtection="1">
      <alignment horizontal="center" vertical="center"/>
    </xf>
    <xf numFmtId="0" fontId="26" fillId="7" borderId="16" xfId="0" applyFont="1" applyFill="1" applyBorder="1" applyAlignment="1">
      <alignment horizontal="left" wrapText="1"/>
    </xf>
    <xf numFmtId="0" fontId="26" fillId="7" borderId="0" xfId="0" applyFont="1" applyFill="1" applyAlignment="1">
      <alignment horizontal="left" wrapText="1"/>
    </xf>
    <xf numFmtId="0" fontId="26" fillId="7" borderId="17" xfId="0" applyFont="1" applyFill="1" applyBorder="1" applyAlignment="1">
      <alignment horizontal="left" wrapText="1"/>
    </xf>
    <xf numFmtId="0" fontId="26" fillId="7" borderId="13" xfId="0" applyFont="1" applyFill="1" applyBorder="1" applyAlignment="1">
      <alignment horizontal="left" wrapText="1"/>
    </xf>
    <xf numFmtId="0" fontId="26" fillId="7" borderId="14" xfId="0" applyFont="1" applyFill="1" applyBorder="1" applyAlignment="1">
      <alignment horizontal="left" wrapText="1"/>
    </xf>
    <xf numFmtId="0" fontId="26" fillId="7" borderId="15" xfId="0" applyFont="1" applyFill="1" applyBorder="1" applyAlignment="1">
      <alignment horizontal="left" wrapText="1"/>
    </xf>
    <xf numFmtId="0" fontId="40" fillId="4" borderId="2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22" fillId="4" borderId="1" xfId="0" applyFont="1" applyFill="1" applyBorder="1"/>
    <xf numFmtId="0" fontId="22" fillId="4" borderId="2" xfId="0" applyFont="1" applyFill="1" applyBorder="1"/>
    <xf numFmtId="0" fontId="22" fillId="4" borderId="3" xfId="0" applyFont="1" applyFill="1" applyBorder="1"/>
    <xf numFmtId="0" fontId="18" fillId="4" borderId="41" xfId="0" applyFont="1" applyFill="1" applyBorder="1" applyAlignment="1">
      <alignment horizontal="center"/>
    </xf>
    <xf numFmtId="0" fontId="18" fillId="4" borderId="42" xfId="0" applyFont="1" applyFill="1" applyBorder="1" applyAlignment="1">
      <alignment horizontal="center"/>
    </xf>
    <xf numFmtId="0" fontId="18" fillId="4" borderId="43" xfId="0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0" fontId="22" fillId="4" borderId="4" xfId="0" applyFont="1" applyFill="1" applyBorder="1"/>
    <xf numFmtId="0" fontId="22" fillId="4" borderId="5" xfId="0" applyFont="1" applyFill="1" applyBorder="1"/>
    <xf numFmtId="0" fontId="22" fillId="4" borderId="6" xfId="0" applyFont="1" applyFill="1" applyBorder="1"/>
    <xf numFmtId="0" fontId="48" fillId="4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mazon.com/SIA-Analysis-step-approach-ebook/dp/B00YJL52NG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0</xdr:row>
      <xdr:rowOff>47625</xdr:rowOff>
    </xdr:from>
    <xdr:to>
      <xdr:col>13</xdr:col>
      <xdr:colOff>200025</xdr:colOff>
      <xdr:row>3</xdr:row>
      <xdr:rowOff>142875</xdr:rowOff>
    </xdr:to>
    <xdr:sp macro="" textlink="">
      <xdr:nvSpPr>
        <xdr:cNvPr id="21" name="Flowchart: 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410325" y="47625"/>
          <a:ext cx="1019175" cy="685800"/>
        </a:xfrm>
        <a:prstGeom prst="flowChartOr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Above"/>
          <a:lightRig rig="threePt" dir="t"/>
        </a:scene3d>
        <a:sp3d>
          <a:bevelT w="101600" prst="riblet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4</xdr:col>
      <xdr:colOff>295878</xdr:colOff>
      <xdr:row>89</xdr:row>
      <xdr:rowOff>31965</xdr:rowOff>
    </xdr:from>
    <xdr:to>
      <xdr:col>5</xdr:col>
      <xdr:colOff>486378</xdr:colOff>
      <xdr:row>89</xdr:row>
      <xdr:rowOff>31965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2010378" y="15672015"/>
          <a:ext cx="800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11902</xdr:colOff>
      <xdr:row>103</xdr:row>
      <xdr:rowOff>45249</xdr:rowOff>
    </xdr:from>
    <xdr:to>
      <xdr:col>6</xdr:col>
      <xdr:colOff>103342</xdr:colOff>
      <xdr:row>103</xdr:row>
      <xdr:rowOff>45249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945602" y="18438024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11902</xdr:colOff>
      <xdr:row>104</xdr:row>
      <xdr:rowOff>45249</xdr:rowOff>
    </xdr:from>
    <xdr:to>
      <xdr:col>6</xdr:col>
      <xdr:colOff>103342</xdr:colOff>
      <xdr:row>104</xdr:row>
      <xdr:rowOff>45249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945602" y="18628524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11902</xdr:colOff>
      <xdr:row>105</xdr:row>
      <xdr:rowOff>45249</xdr:rowOff>
    </xdr:from>
    <xdr:to>
      <xdr:col>6</xdr:col>
      <xdr:colOff>103342</xdr:colOff>
      <xdr:row>105</xdr:row>
      <xdr:rowOff>45249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2945602" y="18819024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11902</xdr:colOff>
      <xdr:row>106</xdr:row>
      <xdr:rowOff>45249</xdr:rowOff>
    </xdr:from>
    <xdr:to>
      <xdr:col>6</xdr:col>
      <xdr:colOff>103342</xdr:colOff>
      <xdr:row>106</xdr:row>
      <xdr:rowOff>45249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945602" y="19009524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14731</xdr:colOff>
      <xdr:row>110</xdr:row>
      <xdr:rowOff>36042</xdr:rowOff>
    </xdr:from>
    <xdr:to>
      <xdr:col>4</xdr:col>
      <xdr:colOff>106171</xdr:colOff>
      <xdr:row>110</xdr:row>
      <xdr:rowOff>36042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729231" y="19762317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19918</xdr:colOff>
      <xdr:row>110</xdr:row>
      <xdr:rowOff>34533</xdr:rowOff>
    </xdr:from>
    <xdr:to>
      <xdr:col>5</xdr:col>
      <xdr:colOff>111358</xdr:colOff>
      <xdr:row>110</xdr:row>
      <xdr:rowOff>34533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344018" y="19760808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455050</xdr:colOff>
      <xdr:row>110</xdr:row>
      <xdr:rowOff>40380</xdr:rowOff>
    </xdr:from>
    <xdr:to>
      <xdr:col>5</xdr:col>
      <xdr:colOff>546490</xdr:colOff>
      <xdr:row>110</xdr:row>
      <xdr:rowOff>40380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779150" y="19766655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12655</xdr:colOff>
      <xdr:row>111</xdr:row>
      <xdr:rowOff>41342</xdr:rowOff>
    </xdr:from>
    <xdr:to>
      <xdr:col>4</xdr:col>
      <xdr:colOff>104095</xdr:colOff>
      <xdr:row>111</xdr:row>
      <xdr:rowOff>41342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727155" y="19958117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17842</xdr:colOff>
      <xdr:row>111</xdr:row>
      <xdr:rowOff>39833</xdr:rowOff>
    </xdr:from>
    <xdr:to>
      <xdr:col>5</xdr:col>
      <xdr:colOff>109282</xdr:colOff>
      <xdr:row>111</xdr:row>
      <xdr:rowOff>39833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2341942" y="19956608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452974</xdr:colOff>
      <xdr:row>111</xdr:row>
      <xdr:rowOff>45680</xdr:rowOff>
    </xdr:from>
    <xdr:to>
      <xdr:col>5</xdr:col>
      <xdr:colOff>544414</xdr:colOff>
      <xdr:row>111</xdr:row>
      <xdr:rowOff>45680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777074" y="19962455"/>
          <a:ext cx="91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85935</xdr:colOff>
      <xdr:row>47</xdr:row>
      <xdr:rowOff>66675</xdr:rowOff>
    </xdr:from>
    <xdr:to>
      <xdr:col>1</xdr:col>
      <xdr:colOff>177375</xdr:colOff>
      <xdr:row>47</xdr:row>
      <xdr:rowOff>146990</xdr:rowOff>
    </xdr:to>
    <xdr:pic>
      <xdr:nvPicPr>
        <xdr:cNvPr id="54" name="Picture 158" descr="C:\Program Files\Microsoft Office\MEDIA\OFFICE12\Bullets\BD21480_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85" y="2752725"/>
          <a:ext cx="91440" cy="8031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110068</xdr:colOff>
      <xdr:row>63</xdr:row>
      <xdr:rowOff>67706</xdr:rowOff>
    </xdr:from>
    <xdr:to>
      <xdr:col>1</xdr:col>
      <xdr:colOff>201508</xdr:colOff>
      <xdr:row>63</xdr:row>
      <xdr:rowOff>148021</xdr:rowOff>
    </xdr:to>
    <xdr:pic>
      <xdr:nvPicPr>
        <xdr:cNvPr id="60" name="Picture 158" descr="C:\Program Files\Microsoft Office\MEDIA\OFFICE12\Bullets\BD21480_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735" y="5613373"/>
          <a:ext cx="91440" cy="8031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95460</xdr:colOff>
      <xdr:row>37</xdr:row>
      <xdr:rowOff>57150</xdr:rowOff>
    </xdr:from>
    <xdr:to>
      <xdr:col>1</xdr:col>
      <xdr:colOff>186900</xdr:colOff>
      <xdr:row>37</xdr:row>
      <xdr:rowOff>137465</xdr:rowOff>
    </xdr:to>
    <xdr:pic>
      <xdr:nvPicPr>
        <xdr:cNvPr id="38" name="Picture 158" descr="C:\Program Files\Microsoft Office\MEDIA\OFFICE12\Bullets\BD21480_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010" y="4648200"/>
          <a:ext cx="91440" cy="8031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95460</xdr:colOff>
      <xdr:row>40</xdr:row>
      <xdr:rowOff>57150</xdr:rowOff>
    </xdr:from>
    <xdr:to>
      <xdr:col>1</xdr:col>
      <xdr:colOff>186900</xdr:colOff>
      <xdr:row>40</xdr:row>
      <xdr:rowOff>137465</xdr:rowOff>
    </xdr:to>
    <xdr:pic>
      <xdr:nvPicPr>
        <xdr:cNvPr id="52" name="Picture 158" descr="C:\Program Files\Microsoft Office\MEDIA\OFFICE12\Bullets\BD21480_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010" y="4648200"/>
          <a:ext cx="91440" cy="8031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85935</xdr:colOff>
      <xdr:row>45</xdr:row>
      <xdr:rowOff>66675</xdr:rowOff>
    </xdr:from>
    <xdr:to>
      <xdr:col>1</xdr:col>
      <xdr:colOff>177375</xdr:colOff>
      <xdr:row>45</xdr:row>
      <xdr:rowOff>146990</xdr:rowOff>
    </xdr:to>
    <xdr:pic>
      <xdr:nvPicPr>
        <xdr:cNvPr id="56" name="Picture 158" descr="C:\Program Files\Microsoft Office\MEDIA\OFFICE12\Bullets\BD21480_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85" y="6372225"/>
          <a:ext cx="91440" cy="8031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85935</xdr:colOff>
      <xdr:row>51</xdr:row>
      <xdr:rowOff>66675</xdr:rowOff>
    </xdr:from>
    <xdr:to>
      <xdr:col>1</xdr:col>
      <xdr:colOff>177375</xdr:colOff>
      <xdr:row>51</xdr:row>
      <xdr:rowOff>146990</xdr:rowOff>
    </xdr:to>
    <xdr:pic>
      <xdr:nvPicPr>
        <xdr:cNvPr id="64" name="Picture 158" descr="C:\Program Files\Microsoft Office\MEDIA\OFFICE12\Bullets\BD21480_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85" y="8086725"/>
          <a:ext cx="91440" cy="8031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85935</xdr:colOff>
      <xdr:row>55</xdr:row>
      <xdr:rowOff>66675</xdr:rowOff>
    </xdr:from>
    <xdr:to>
      <xdr:col>1</xdr:col>
      <xdr:colOff>177375</xdr:colOff>
      <xdr:row>55</xdr:row>
      <xdr:rowOff>146990</xdr:rowOff>
    </xdr:to>
    <xdr:pic>
      <xdr:nvPicPr>
        <xdr:cNvPr id="65" name="Picture 158" descr="C:\Program Files\Microsoft Office\MEDIA\OFFICE12\Bullets\BD21480_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85" y="8086725"/>
          <a:ext cx="91440" cy="8031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85935</xdr:colOff>
      <xdr:row>59</xdr:row>
      <xdr:rowOff>66675</xdr:rowOff>
    </xdr:from>
    <xdr:to>
      <xdr:col>1</xdr:col>
      <xdr:colOff>177375</xdr:colOff>
      <xdr:row>59</xdr:row>
      <xdr:rowOff>146990</xdr:rowOff>
    </xdr:to>
    <xdr:pic>
      <xdr:nvPicPr>
        <xdr:cNvPr id="66" name="Picture 158" descr="C:\Program Files\Microsoft Office\MEDIA\OFFICE12\Bullets\BD21480_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85" y="8086725"/>
          <a:ext cx="91440" cy="80315"/>
        </a:xfrm>
        <a:prstGeom prst="rect">
          <a:avLst/>
        </a:prstGeom>
        <a:noFill/>
      </xdr:spPr>
    </xdr:pic>
    <xdr:clientData/>
  </xdr:twoCellAnchor>
  <xdr:twoCellAnchor>
    <xdr:from>
      <xdr:col>6</xdr:col>
      <xdr:colOff>133351</xdr:colOff>
      <xdr:row>1</xdr:row>
      <xdr:rowOff>57150</xdr:rowOff>
    </xdr:from>
    <xdr:to>
      <xdr:col>6</xdr:col>
      <xdr:colOff>590551</xdr:colOff>
      <xdr:row>2</xdr:row>
      <xdr:rowOff>152400</xdr:rowOff>
    </xdr:to>
    <xdr:sp macro="" textlink="">
      <xdr:nvSpPr>
        <xdr:cNvPr id="22" name="Flowchart: 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067051" y="257175"/>
          <a:ext cx="457200" cy="285750"/>
        </a:xfrm>
        <a:prstGeom prst="flowChartOr">
          <a:avLst/>
        </a:prstGeom>
        <a:ln w="3175">
          <a:solidFill>
            <a:schemeClr val="accent5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Above" fov="900000"/>
          <a:lightRig rig="threePt" dir="t"/>
        </a:scene3d>
        <a:sp3d z="38100" extrusionH="6350" contourW="6350">
          <a:bevelT w="50800" h="19050" prst="riblet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oneCell">
    <xdr:from>
      <xdr:col>13</xdr:col>
      <xdr:colOff>146114</xdr:colOff>
      <xdr:row>126</xdr:row>
      <xdr:rowOff>171450</xdr:rowOff>
    </xdr:from>
    <xdr:to>
      <xdr:col>15</xdr:col>
      <xdr:colOff>323850</xdr:colOff>
      <xdr:row>135</xdr:row>
      <xdr:rowOff>123476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2E062-CFFE-1DCB-175B-A49990BF2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75589" y="22945725"/>
          <a:ext cx="1396936" cy="1952276"/>
        </a:xfrm>
        <a:prstGeom prst="rect">
          <a:avLst/>
        </a:prstGeom>
      </xdr:spPr>
    </xdr:pic>
    <xdr:clientData/>
  </xdr:twoCellAnchor>
  <xdr:twoCellAnchor editAs="oneCell">
    <xdr:from>
      <xdr:col>10</xdr:col>
      <xdr:colOff>89915</xdr:colOff>
      <xdr:row>25</xdr:row>
      <xdr:rowOff>76199</xdr:rowOff>
    </xdr:from>
    <xdr:to>
      <xdr:col>11</xdr:col>
      <xdr:colOff>536724</xdr:colOff>
      <xdr:row>32</xdr:row>
      <xdr:rowOff>114299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7C8AE-4F80-296F-141C-5C37E88D6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0590" y="4857749"/>
          <a:ext cx="1056409" cy="1476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57150</xdr:rowOff>
    </xdr:from>
    <xdr:to>
      <xdr:col>4</xdr:col>
      <xdr:colOff>323850</xdr:colOff>
      <xdr:row>2</xdr:row>
      <xdr:rowOff>142875</xdr:rowOff>
    </xdr:to>
    <xdr:sp macro="" textlink="">
      <xdr:nvSpPr>
        <xdr:cNvPr id="2" name="Flowchart: 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43150" y="266700"/>
          <a:ext cx="457200" cy="285750"/>
        </a:xfrm>
        <a:prstGeom prst="flowChartOr">
          <a:avLst/>
        </a:prstGeom>
        <a:ln w="3175">
          <a:solidFill>
            <a:schemeClr val="accent5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Above" fov="900000"/>
          <a:lightRig rig="threePt" dir="t"/>
        </a:scene3d>
        <a:sp3d z="38100" extrusionH="6350" contourW="6350">
          <a:bevelT w="50800" h="19050" prst="riblet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57150</xdr:rowOff>
    </xdr:from>
    <xdr:to>
      <xdr:col>5</xdr:col>
      <xdr:colOff>333375</xdr:colOff>
      <xdr:row>2</xdr:row>
      <xdr:rowOff>142875</xdr:rowOff>
    </xdr:to>
    <xdr:sp macro="" textlink="">
      <xdr:nvSpPr>
        <xdr:cNvPr id="2" name="Flowchart: 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38425" y="257175"/>
          <a:ext cx="457200" cy="285750"/>
        </a:xfrm>
        <a:prstGeom prst="flowChartOr">
          <a:avLst/>
        </a:prstGeom>
        <a:ln w="3175">
          <a:solidFill>
            <a:schemeClr val="accent5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Above" fov="900000"/>
          <a:lightRig rig="threePt" dir="t"/>
        </a:scene3d>
        <a:sp3d z="38100" extrusionH="6350" contourW="6350">
          <a:bevelT w="50800" h="19050" prst="riblet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SIA-Analysis-step-approach-ebook/dp/B00YJL52NG" TargetMode="External"/><Relationship Id="rId2" Type="http://schemas.openxmlformats.org/officeDocument/2006/relationships/hyperlink" Target="https://www.amazon.com/SIA-Analysis-step-approach-ebook/dp/B00YJL52NG" TargetMode="External"/><Relationship Id="rId1" Type="http://schemas.openxmlformats.org/officeDocument/2006/relationships/hyperlink" Target="https://www.amazon.com/SIA-Analysis-step-approach-ebook/dp/B00YJL52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5"/>
  <sheetViews>
    <sheetView tabSelected="1" workbookViewId="0">
      <pane ySplit="11" topLeftCell="A12" activePane="bottomLeft" state="frozen"/>
      <selection pane="bottomLeft" activeCell="A12" sqref="A12"/>
    </sheetView>
  </sheetViews>
  <sheetFormatPr defaultRowHeight="15" zeroHeight="1" x14ac:dyDescent="0.25"/>
  <cols>
    <col min="1" max="1" width="3.140625" customWidth="1"/>
    <col min="2" max="2" width="4.28515625" customWidth="1"/>
    <col min="7" max="7" width="9.5703125" customWidth="1"/>
    <col min="16" max="16" width="7.5703125" customWidth="1"/>
    <col min="17" max="17" width="4.42578125" customWidth="1"/>
    <col min="18" max="36" width="10.5703125" style="70" customWidth="1"/>
  </cols>
  <sheetData>
    <row r="1" spans="1:36" s="71" customFormat="1" ht="15.75" thickBot="1" x14ac:dyDescent="0.3">
      <c r="A1" s="70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70"/>
      <c r="AF1" s="70"/>
      <c r="AG1" s="70"/>
      <c r="AH1" s="70"/>
      <c r="AI1" s="70"/>
      <c r="AJ1" s="70"/>
    </row>
    <row r="2" spans="1:36" s="71" customFormat="1" x14ac:dyDescent="0.25">
      <c r="A2" s="70"/>
      <c r="B2" s="15"/>
      <c r="C2" s="15"/>
      <c r="D2" s="272" t="s">
        <v>2</v>
      </c>
      <c r="E2" s="273"/>
      <c r="F2" s="273"/>
      <c r="G2" s="274"/>
      <c r="H2" s="15"/>
      <c r="I2" s="242"/>
      <c r="J2" s="244"/>
      <c r="K2" s="243"/>
      <c r="L2" s="245"/>
      <c r="M2" s="15"/>
      <c r="N2" s="243"/>
      <c r="O2" s="245"/>
      <c r="P2" s="15"/>
      <c r="Q2" s="15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70"/>
      <c r="AF2" s="70"/>
      <c r="AG2" s="70"/>
      <c r="AH2" s="70"/>
      <c r="AI2" s="70"/>
      <c r="AJ2" s="70"/>
    </row>
    <row r="3" spans="1:36" s="71" customFormat="1" ht="15.75" thickBot="1" x14ac:dyDescent="0.3">
      <c r="A3" s="70"/>
      <c r="B3" s="15"/>
      <c r="C3" s="15"/>
      <c r="D3" s="275" t="s">
        <v>3</v>
      </c>
      <c r="E3" s="276"/>
      <c r="F3" s="276"/>
      <c r="G3" s="277"/>
      <c r="H3" s="15"/>
      <c r="I3" s="245"/>
      <c r="J3" s="243"/>
      <c r="K3" s="244"/>
      <c r="L3" s="242"/>
      <c r="M3" s="15"/>
      <c r="N3" s="244"/>
      <c r="O3" s="242"/>
      <c r="P3" s="15"/>
      <c r="Q3" s="15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70"/>
      <c r="AF3" s="70"/>
      <c r="AG3" s="70"/>
      <c r="AH3" s="70"/>
      <c r="AI3" s="70"/>
      <c r="AJ3" s="70"/>
    </row>
    <row r="4" spans="1:36" x14ac:dyDescent="0.25">
      <c r="A4" s="70"/>
      <c r="B4" s="15"/>
      <c r="C4" s="15"/>
      <c r="D4" s="16" t="s">
        <v>237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6" x14ac:dyDescent="0.25">
      <c r="A5" s="70"/>
      <c r="B5" s="15"/>
      <c r="C5" s="15"/>
      <c r="D5" s="271" t="s">
        <v>221</v>
      </c>
      <c r="E5" s="15"/>
      <c r="F5" s="271" t="s">
        <v>222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6" x14ac:dyDescent="0.25">
      <c r="A6" s="7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36" x14ac:dyDescent="0.25">
      <c r="A7" s="70"/>
      <c r="B7" s="48"/>
      <c r="C7" s="49" t="s">
        <v>104</v>
      </c>
      <c r="D7" s="50"/>
      <c r="E7" s="50"/>
      <c r="F7" s="50"/>
      <c r="G7" s="50"/>
      <c r="H7" s="51"/>
      <c r="I7" s="51"/>
      <c r="J7" s="51"/>
      <c r="K7" s="51"/>
      <c r="L7" s="51"/>
      <c r="M7" s="51"/>
      <c r="N7" s="51"/>
      <c r="O7" s="51"/>
      <c r="P7" s="52"/>
      <c r="Q7" s="48"/>
    </row>
    <row r="8" spans="1:36" x14ac:dyDescent="0.25">
      <c r="A8" s="70"/>
      <c r="B8" s="48"/>
      <c r="C8" s="53" t="s">
        <v>105</v>
      </c>
      <c r="D8" s="54"/>
      <c r="E8" s="54"/>
      <c r="F8" s="54"/>
      <c r="G8" s="54"/>
      <c r="H8" s="55"/>
      <c r="I8" s="55"/>
      <c r="J8" s="55"/>
      <c r="K8" s="55"/>
      <c r="L8" s="55"/>
      <c r="M8" s="55"/>
      <c r="N8" s="55"/>
      <c r="O8" s="55"/>
      <c r="P8" s="56"/>
      <c r="Q8" s="48"/>
    </row>
    <row r="9" spans="1:36" x14ac:dyDescent="0.25">
      <c r="A9" s="70"/>
      <c r="B9" s="48"/>
      <c r="C9" s="53" t="s">
        <v>170</v>
      </c>
      <c r="D9" s="54"/>
      <c r="E9" s="54"/>
      <c r="F9" s="54"/>
      <c r="G9" s="54"/>
      <c r="H9" s="55"/>
      <c r="I9" s="55"/>
      <c r="J9" s="55"/>
      <c r="K9" s="55"/>
      <c r="L9" s="55"/>
      <c r="M9" s="55"/>
      <c r="N9" s="55"/>
      <c r="O9" s="55"/>
      <c r="P9" s="56"/>
      <c r="Q9" s="48"/>
    </row>
    <row r="10" spans="1:36" x14ac:dyDescent="0.25">
      <c r="A10" s="47"/>
      <c r="B10" s="48"/>
      <c r="C10" s="282" t="s">
        <v>162</v>
      </c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4"/>
      <c r="Q10" s="48"/>
    </row>
    <row r="11" spans="1:36" x14ac:dyDescent="0.25">
      <c r="A11" s="47"/>
      <c r="B11" s="48"/>
      <c r="C11" s="285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  <c r="Q11" s="48"/>
    </row>
    <row r="12" spans="1:36" x14ac:dyDescent="0.25">
      <c r="A12" s="47"/>
      <c r="B12" s="48"/>
      <c r="C12" s="5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36" x14ac:dyDescent="0.25">
      <c r="A13" s="47"/>
      <c r="B13" s="48"/>
      <c r="C13" s="58" t="s">
        <v>187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36" x14ac:dyDescent="0.25">
      <c r="A14" s="47"/>
      <c r="B14" s="48"/>
      <c r="C14" s="58" t="s">
        <v>211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36" x14ac:dyDescent="0.25">
      <c r="A15" s="47"/>
      <c r="B15" s="48"/>
      <c r="C15" s="58" t="s">
        <v>188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36" x14ac:dyDescent="0.25">
      <c r="A16" s="47"/>
      <c r="B16" s="48"/>
      <c r="C16" s="58" t="s">
        <v>189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x14ac:dyDescent="0.25">
      <c r="A17" s="47"/>
      <c r="B17" s="48"/>
      <c r="C17" s="58" t="s">
        <v>190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x14ac:dyDescent="0.25">
      <c r="A18" s="47"/>
      <c r="B18" s="48"/>
      <c r="C18" s="5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x14ac:dyDescent="0.25">
      <c r="A19" s="47"/>
      <c r="B19" s="48"/>
      <c r="C19" s="58" t="s">
        <v>199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x14ac:dyDescent="0.25">
      <c r="A20" s="47"/>
      <c r="B20" s="48"/>
      <c r="C20" s="58" t="s">
        <v>212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x14ac:dyDescent="0.25">
      <c r="A21" s="47"/>
      <c r="B21" s="48"/>
      <c r="C21" s="5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x14ac:dyDescent="0.25">
      <c r="A22" s="47"/>
      <c r="B22" s="48"/>
      <c r="C22" s="58" t="s">
        <v>200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x14ac:dyDescent="0.25">
      <c r="A23" s="47"/>
      <c r="B23" s="48"/>
      <c r="C23" s="5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x14ac:dyDescent="0.25">
      <c r="A24" s="47"/>
      <c r="B24" s="48"/>
      <c r="C24" s="58" t="s">
        <v>214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x14ac:dyDescent="0.25">
      <c r="A25" s="47"/>
      <c r="B25" s="48"/>
      <c r="C25" s="58" t="s">
        <v>195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x14ac:dyDescent="0.25">
      <c r="A26" s="47"/>
      <c r="B26" s="48"/>
      <c r="C26" s="58" t="s">
        <v>213</v>
      </c>
      <c r="D26" s="48"/>
      <c r="E26" s="48"/>
      <c r="F26" s="48"/>
      <c r="G26" s="48"/>
      <c r="H26" s="48"/>
      <c r="I26" s="48"/>
      <c r="J26" s="48"/>
      <c r="K26" s="281"/>
      <c r="L26" s="281"/>
      <c r="M26" s="48"/>
      <c r="N26" s="48"/>
      <c r="O26" s="48"/>
      <c r="P26" s="48"/>
      <c r="Q26" s="48"/>
    </row>
    <row r="27" spans="1:17" x14ac:dyDescent="0.25">
      <c r="A27" s="47"/>
      <c r="B27" s="48"/>
      <c r="C27" s="58"/>
      <c r="D27" s="48"/>
      <c r="E27" s="48"/>
      <c r="F27" s="48"/>
      <c r="G27" s="48"/>
      <c r="H27" s="48"/>
      <c r="I27" s="48"/>
      <c r="J27" s="48"/>
      <c r="K27" s="281"/>
      <c r="L27" s="281"/>
      <c r="M27" s="48"/>
      <c r="N27" s="48"/>
      <c r="O27" s="48"/>
      <c r="P27" s="48"/>
      <c r="Q27" s="48"/>
    </row>
    <row r="28" spans="1:17" x14ac:dyDescent="0.25">
      <c r="A28" s="47"/>
      <c r="B28" s="48"/>
      <c r="C28" s="58" t="s">
        <v>225</v>
      </c>
      <c r="D28" s="48"/>
      <c r="E28" s="48"/>
      <c r="F28" s="48"/>
      <c r="G28" s="48"/>
      <c r="H28" s="48"/>
      <c r="I28" s="48"/>
      <c r="J28" s="48"/>
      <c r="K28" s="281"/>
      <c r="L28" s="281"/>
      <c r="M28" s="48"/>
      <c r="N28" s="48"/>
      <c r="O28" s="48"/>
      <c r="P28" s="48"/>
      <c r="Q28" s="48"/>
    </row>
    <row r="29" spans="1:17" ht="23.25" customHeight="1" x14ac:dyDescent="0.25">
      <c r="A29" s="47"/>
      <c r="B29" s="48"/>
      <c r="C29" s="280" t="s">
        <v>226</v>
      </c>
      <c r="D29" s="280"/>
      <c r="E29" s="280"/>
      <c r="F29" s="280"/>
      <c r="G29" s="280"/>
      <c r="H29" s="280"/>
      <c r="I29" s="280"/>
      <c r="J29" s="280"/>
      <c r="K29" s="281"/>
      <c r="L29" s="281"/>
      <c r="M29" s="48"/>
      <c r="N29" s="48"/>
      <c r="O29" s="48"/>
      <c r="P29" s="48"/>
      <c r="Q29" s="48"/>
    </row>
    <row r="30" spans="1:17" ht="15" customHeight="1" x14ac:dyDescent="0.25">
      <c r="A30" s="47"/>
      <c r="B30" s="48"/>
      <c r="C30" s="280"/>
      <c r="D30" s="280"/>
      <c r="E30" s="280"/>
      <c r="F30" s="280"/>
      <c r="G30" s="280"/>
      <c r="H30" s="280"/>
      <c r="I30" s="280"/>
      <c r="J30" s="280"/>
      <c r="K30" s="281"/>
      <c r="L30" s="281"/>
      <c r="M30" s="48"/>
      <c r="N30" s="48"/>
      <c r="O30" s="48"/>
      <c r="P30" s="48"/>
      <c r="Q30" s="48"/>
    </row>
    <row r="31" spans="1:17" x14ac:dyDescent="0.25">
      <c r="A31" s="47"/>
      <c r="B31" s="48"/>
      <c r="C31" s="58"/>
      <c r="D31" s="48"/>
      <c r="E31" s="48"/>
      <c r="F31" s="48"/>
      <c r="G31" s="48"/>
      <c r="H31" s="48"/>
      <c r="I31" s="48"/>
      <c r="J31" s="48"/>
      <c r="K31" s="281"/>
      <c r="L31" s="281"/>
      <c r="M31" s="48"/>
      <c r="N31" s="48"/>
      <c r="O31" s="48"/>
      <c r="P31" s="48"/>
      <c r="Q31" s="48"/>
    </row>
    <row r="32" spans="1:17" x14ac:dyDescent="0.25">
      <c r="A32" s="47"/>
      <c r="B32" s="48"/>
      <c r="C32" s="64" t="s">
        <v>227</v>
      </c>
      <c r="D32" s="48"/>
      <c r="E32" s="48"/>
      <c r="F32" s="48"/>
      <c r="G32" s="48"/>
      <c r="H32" s="48"/>
      <c r="I32" s="48"/>
      <c r="J32" s="48"/>
      <c r="K32" s="281"/>
      <c r="L32" s="281"/>
      <c r="M32" s="48"/>
      <c r="N32" s="48"/>
      <c r="O32" s="48"/>
      <c r="P32" s="48"/>
      <c r="Q32" s="48"/>
    </row>
    <row r="33" spans="1:17" x14ac:dyDescent="0.25">
      <c r="A33" s="47"/>
      <c r="B33" s="48"/>
      <c r="C33" s="64"/>
      <c r="D33" s="48"/>
      <c r="E33" s="48"/>
      <c r="F33" s="48"/>
      <c r="G33" s="48"/>
      <c r="H33" s="48"/>
      <c r="I33" s="48"/>
      <c r="J33" s="48"/>
      <c r="K33" s="281"/>
      <c r="L33" s="281"/>
      <c r="M33" s="48"/>
      <c r="N33" s="48"/>
      <c r="O33" s="48"/>
      <c r="P33" s="48"/>
      <c r="Q33" s="48"/>
    </row>
    <row r="34" spans="1:17" x14ac:dyDescent="0.25">
      <c r="A34" s="47"/>
      <c r="B34" s="48"/>
      <c r="C34" s="64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x14ac:dyDescent="0.25">
      <c r="A35" s="47"/>
      <c r="B35" s="48"/>
      <c r="C35" s="246" t="s">
        <v>215</v>
      </c>
      <c r="D35" s="48"/>
      <c r="E35" s="48"/>
      <c r="F35" s="48"/>
      <c r="G35" s="48"/>
      <c r="H35" s="48"/>
      <c r="I35" s="48"/>
      <c r="J35" s="48"/>
      <c r="K35" s="69"/>
      <c r="L35" s="48"/>
      <c r="M35" s="48"/>
      <c r="N35" s="48"/>
      <c r="O35" s="48"/>
      <c r="P35" s="48"/>
      <c r="Q35" s="48"/>
    </row>
    <row r="36" spans="1:17" x14ac:dyDescent="0.25">
      <c r="A36" s="47"/>
      <c r="B36" s="48"/>
      <c r="C36" s="69" t="s">
        <v>186</v>
      </c>
      <c r="D36" s="48"/>
      <c r="E36" s="48"/>
      <c r="F36" s="48"/>
      <c r="G36" s="48"/>
      <c r="H36" s="48"/>
      <c r="I36" s="48"/>
      <c r="J36" s="48"/>
      <c r="K36" s="69"/>
      <c r="L36" s="48"/>
      <c r="M36" s="48"/>
      <c r="N36" s="48"/>
      <c r="O36" s="48"/>
      <c r="P36" s="48"/>
      <c r="Q36" s="48"/>
    </row>
    <row r="37" spans="1:17" x14ac:dyDescent="0.25">
      <c r="A37" s="47"/>
      <c r="B37" s="48"/>
      <c r="C37" s="64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x14ac:dyDescent="0.25">
      <c r="A38" s="47"/>
      <c r="B38" s="48"/>
      <c r="C38" s="48" t="s">
        <v>196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x14ac:dyDescent="0.25">
      <c r="A39" s="47"/>
      <c r="B39" s="48"/>
      <c r="C39" s="48" t="s">
        <v>169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x14ac:dyDescent="0.25">
      <c r="A41" s="47"/>
      <c r="B41" s="48"/>
      <c r="C41" s="48" t="s">
        <v>175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x14ac:dyDescent="0.25">
      <c r="A42" s="47"/>
      <c r="B42" s="48"/>
      <c r="C42" s="48" t="s">
        <v>171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x14ac:dyDescent="0.25">
      <c r="A43" s="47"/>
      <c r="B43" s="48"/>
      <c r="C43" s="48" t="s">
        <v>172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x14ac:dyDescent="0.25">
      <c r="A44" s="47"/>
      <c r="B44" s="48"/>
      <c r="C44" s="48" t="s">
        <v>173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x14ac:dyDescent="0.2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x14ac:dyDescent="0.25">
      <c r="A46" s="47"/>
      <c r="B46" s="48"/>
      <c r="C46" s="67" t="s">
        <v>176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x14ac:dyDescent="0.25">
      <c r="A47" s="47"/>
      <c r="B47" s="48"/>
      <c r="C47" s="6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x14ac:dyDescent="0.25">
      <c r="A48" s="47"/>
      <c r="B48" s="48"/>
      <c r="C48" s="48" t="s">
        <v>197</v>
      </c>
      <c r="D48" s="48"/>
      <c r="E48" s="48"/>
      <c r="F48" s="48"/>
      <c r="G48" s="48"/>
      <c r="H48" s="48"/>
      <c r="I48" s="48"/>
      <c r="J48" s="48"/>
      <c r="K48" s="69"/>
      <c r="L48" s="48"/>
      <c r="M48" s="48"/>
      <c r="N48" s="48"/>
      <c r="O48" s="48"/>
      <c r="P48" s="48"/>
      <c r="Q48" s="48"/>
    </row>
    <row r="49" spans="1:17" x14ac:dyDescent="0.25">
      <c r="A49" s="47"/>
      <c r="B49" s="48"/>
      <c r="C49" s="48" t="s">
        <v>198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x14ac:dyDescent="0.25">
      <c r="A50" s="47"/>
      <c r="B50" s="48"/>
      <c r="C50" s="48" t="s">
        <v>174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x14ac:dyDescent="0.25">
      <c r="A51" s="47"/>
      <c r="B51" s="48"/>
      <c r="C51" s="6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 x14ac:dyDescent="0.25">
      <c r="A52" s="47"/>
      <c r="B52" s="48"/>
      <c r="C52" s="67" t="s">
        <v>177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x14ac:dyDescent="0.25">
      <c r="A53" s="47"/>
      <c r="B53" s="48"/>
      <c r="C53" s="67" t="s">
        <v>234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 x14ac:dyDescent="0.25">
      <c r="A54" s="47"/>
      <c r="B54" s="48"/>
      <c r="C54" s="67" t="s">
        <v>233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x14ac:dyDescent="0.25">
      <c r="A55" s="47"/>
      <c r="B55" s="48"/>
      <c r="C55" s="6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x14ac:dyDescent="0.25">
      <c r="A56" s="47"/>
      <c r="B56" s="48"/>
      <c r="C56" s="48" t="s">
        <v>179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x14ac:dyDescent="0.25">
      <c r="A57" s="47"/>
      <c r="B57" s="48"/>
      <c r="C57" s="48" t="s">
        <v>180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x14ac:dyDescent="0.25">
      <c r="A58" s="47"/>
      <c r="B58" s="48"/>
      <c r="C58" s="48" t="s">
        <v>181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x14ac:dyDescent="0.25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x14ac:dyDescent="0.25">
      <c r="A60" s="47"/>
      <c r="B60" s="48"/>
      <c r="C60" s="48" t="s">
        <v>184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x14ac:dyDescent="0.25">
      <c r="A61" s="47"/>
      <c r="B61" s="48"/>
      <c r="C61" s="48" t="s">
        <v>182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x14ac:dyDescent="0.25">
      <c r="A62" s="47"/>
      <c r="B62" s="48"/>
      <c r="C62" s="48" t="s">
        <v>183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x14ac:dyDescent="0.25">
      <c r="A63" s="47"/>
      <c r="B63" s="48"/>
      <c r="C63" s="5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x14ac:dyDescent="0.25">
      <c r="A64" s="47"/>
      <c r="B64" s="48"/>
      <c r="C64" s="68" t="s">
        <v>185</v>
      </c>
      <c r="D64" s="5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x14ac:dyDescent="0.25">
      <c r="A65" s="47"/>
      <c r="B65" s="48"/>
      <c r="C65" s="64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5">
      <c r="A66" s="47"/>
      <c r="B66" s="48"/>
      <c r="C66" s="48" t="s">
        <v>106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x14ac:dyDescent="0.25">
      <c r="A67" s="47"/>
      <c r="B67" s="48"/>
      <c r="C67" s="48" t="s">
        <v>107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x14ac:dyDescent="0.25">
      <c r="A68" s="47"/>
      <c r="B68" s="48"/>
      <c r="C68" s="48"/>
      <c r="D68" s="48" t="s">
        <v>108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x14ac:dyDescent="0.25">
      <c r="A69" s="47"/>
      <c r="B69" s="48"/>
      <c r="C69" s="48" t="s">
        <v>109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x14ac:dyDescent="0.25">
      <c r="A70" s="47"/>
      <c r="B70" s="48"/>
      <c r="C70" s="48"/>
      <c r="D70" s="48" t="s">
        <v>110</v>
      </c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7" x14ac:dyDescent="0.25">
      <c r="A71" s="47"/>
      <c r="B71" s="48"/>
      <c r="C71" s="48" t="s">
        <v>111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x14ac:dyDescent="0.25">
      <c r="A72" s="47"/>
      <c r="B72" s="48"/>
      <c r="C72" s="48"/>
      <c r="D72" s="58" t="s">
        <v>112</v>
      </c>
      <c r="E72" s="48"/>
      <c r="F72" s="48" t="s">
        <v>113</v>
      </c>
      <c r="G72" s="48"/>
      <c r="H72" s="48"/>
      <c r="I72" s="48"/>
      <c r="J72" s="48"/>
      <c r="K72" s="48"/>
      <c r="L72" s="48"/>
      <c r="M72" s="59" t="s">
        <v>114</v>
      </c>
      <c r="N72" s="60">
        <v>1</v>
      </c>
      <c r="O72" s="48"/>
      <c r="P72" s="48"/>
      <c r="Q72" s="48"/>
    </row>
    <row r="73" spans="1:17" x14ac:dyDescent="0.25">
      <c r="A73" s="47"/>
      <c r="B73" s="48"/>
      <c r="C73" s="48"/>
      <c r="D73" s="58" t="s">
        <v>115</v>
      </c>
      <c r="E73" s="48"/>
      <c r="F73" s="48" t="s">
        <v>116</v>
      </c>
      <c r="G73" s="48"/>
      <c r="H73" s="48"/>
      <c r="I73" s="48"/>
      <c r="J73" s="48"/>
      <c r="K73" s="48"/>
      <c r="L73" s="48"/>
      <c r="M73" s="59" t="s">
        <v>114</v>
      </c>
      <c r="N73" s="60">
        <v>2</v>
      </c>
      <c r="O73" s="48"/>
      <c r="P73" s="48"/>
      <c r="Q73" s="48"/>
    </row>
    <row r="74" spans="1:17" x14ac:dyDescent="0.25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 x14ac:dyDescent="0.25">
      <c r="A75" s="47"/>
      <c r="B75" s="48"/>
      <c r="C75" s="48" t="s">
        <v>117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 x14ac:dyDescent="0.25">
      <c r="A76" s="47"/>
      <c r="B76" s="48"/>
      <c r="C76" s="48"/>
      <c r="D76" s="48" t="s">
        <v>118</v>
      </c>
      <c r="E76" s="48"/>
      <c r="F76" s="48" t="s">
        <v>119</v>
      </c>
      <c r="G76" s="48"/>
      <c r="H76" s="48" t="s">
        <v>120</v>
      </c>
      <c r="I76" s="48"/>
      <c r="J76" s="48"/>
      <c r="K76" s="48"/>
      <c r="L76" s="48" t="s">
        <v>121</v>
      </c>
      <c r="M76" s="48"/>
      <c r="N76" s="48"/>
      <c r="O76" s="48"/>
      <c r="P76" s="48"/>
      <c r="Q76" s="48"/>
    </row>
    <row r="77" spans="1:17" x14ac:dyDescent="0.25">
      <c r="A77" s="47"/>
      <c r="B77" s="48"/>
      <c r="C77" s="48"/>
      <c r="D77" s="48"/>
      <c r="E77" s="48"/>
      <c r="F77" s="48" t="s">
        <v>122</v>
      </c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 x14ac:dyDescent="0.25">
      <c r="A78" s="47"/>
      <c r="B78" s="48"/>
      <c r="C78" s="48"/>
      <c r="D78" s="48" t="s">
        <v>123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 x14ac:dyDescent="0.25">
      <c r="A79" s="47"/>
      <c r="B79" s="48"/>
      <c r="C79" s="48"/>
      <c r="D79" s="48" t="s">
        <v>124</v>
      </c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 x14ac:dyDescent="0.25">
      <c r="A80" s="47"/>
      <c r="B80" s="48"/>
      <c r="C80" s="48"/>
      <c r="D80" s="61" t="s">
        <v>125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x14ac:dyDescent="0.25">
      <c r="A81" s="47"/>
      <c r="B81" s="48"/>
      <c r="C81" s="48" t="s">
        <v>126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x14ac:dyDescent="0.25">
      <c r="A82" s="47"/>
      <c r="B82" s="48"/>
      <c r="C82" s="48" t="s">
        <v>127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x14ac:dyDescent="0.25">
      <c r="A83" s="47"/>
      <c r="B83" s="48"/>
      <c r="C83" s="48"/>
      <c r="D83" s="48" t="s">
        <v>128</v>
      </c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x14ac:dyDescent="0.25">
      <c r="A84" s="4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x14ac:dyDescent="0.25">
      <c r="A85" s="47"/>
      <c r="B85" s="48"/>
      <c r="C85" s="48"/>
      <c r="D85" s="58" t="s">
        <v>129</v>
      </c>
      <c r="E85" s="58" t="s">
        <v>130</v>
      </c>
      <c r="F85" s="48"/>
      <c r="G85" s="48"/>
      <c r="H85" s="48"/>
      <c r="I85" s="48"/>
      <c r="J85" s="48"/>
      <c r="K85" s="48"/>
      <c r="L85" s="48"/>
      <c r="M85" s="59" t="s">
        <v>114</v>
      </c>
      <c r="N85" s="60">
        <v>3</v>
      </c>
      <c r="O85" s="48"/>
      <c r="P85" s="48"/>
      <c r="Q85" s="48"/>
    </row>
    <row r="86" spans="1:17" x14ac:dyDescent="0.25">
      <c r="A86" s="47"/>
      <c r="B86" s="48"/>
      <c r="C86" s="48"/>
      <c r="D86" s="58" t="s">
        <v>131</v>
      </c>
      <c r="E86" s="58" t="s">
        <v>132</v>
      </c>
      <c r="F86" s="48"/>
      <c r="G86" s="48"/>
      <c r="H86" s="48"/>
      <c r="I86" s="48"/>
      <c r="J86" s="48"/>
      <c r="K86" s="48"/>
      <c r="L86" s="48"/>
      <c r="M86" s="59" t="s">
        <v>114</v>
      </c>
      <c r="N86" s="60">
        <v>4</v>
      </c>
      <c r="O86" s="48"/>
      <c r="P86" s="48"/>
      <c r="Q86" s="48"/>
    </row>
    <row r="87" spans="1:17" x14ac:dyDescent="0.25">
      <c r="A87" s="4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x14ac:dyDescent="0.25">
      <c r="A88" s="47"/>
      <c r="B88" s="48"/>
      <c r="C88" s="48" t="s">
        <v>133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x14ac:dyDescent="0.25">
      <c r="A89" s="4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ht="21.75" x14ac:dyDescent="0.35">
      <c r="A90" s="47"/>
      <c r="B90" s="48"/>
      <c r="C90" s="48"/>
      <c r="D90" s="58" t="s">
        <v>134</v>
      </c>
      <c r="E90" s="48"/>
      <c r="F90" s="48"/>
      <c r="G90" s="48" t="s">
        <v>135</v>
      </c>
      <c r="H90" s="48"/>
      <c r="I90" s="48"/>
      <c r="J90" s="48"/>
      <c r="K90" s="48"/>
      <c r="L90" s="48"/>
      <c r="M90" s="59" t="s">
        <v>114</v>
      </c>
      <c r="N90" s="60">
        <v>5</v>
      </c>
      <c r="O90" s="48"/>
      <c r="P90" s="48"/>
      <c r="Q90" s="48"/>
    </row>
    <row r="91" spans="1:17" x14ac:dyDescent="0.25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x14ac:dyDescent="0.25">
      <c r="A92" s="47"/>
      <c r="B92" s="48"/>
      <c r="C92" s="48"/>
      <c r="D92" s="58" t="s">
        <v>136</v>
      </c>
      <c r="E92" s="48"/>
      <c r="F92" s="48"/>
      <c r="G92" s="48"/>
      <c r="H92" s="48"/>
      <c r="I92" s="48"/>
      <c r="J92" s="48"/>
      <c r="K92" s="48"/>
      <c r="L92" s="48"/>
      <c r="M92" s="59" t="s">
        <v>114</v>
      </c>
      <c r="N92" s="60">
        <v>6</v>
      </c>
      <c r="O92" s="48"/>
      <c r="P92" s="48"/>
      <c r="Q92" s="48"/>
    </row>
    <row r="93" spans="1:17" x14ac:dyDescent="0.25">
      <c r="A93" s="47"/>
      <c r="B93" s="48"/>
      <c r="C93" s="48"/>
      <c r="D93" s="48" t="s">
        <v>137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x14ac:dyDescent="0.25">
      <c r="A94" s="47"/>
      <c r="B94" s="48"/>
      <c r="C94" s="48"/>
      <c r="D94" s="61" t="s">
        <v>138</v>
      </c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 x14ac:dyDescent="0.25">
      <c r="A95" s="47"/>
      <c r="B95" s="48"/>
      <c r="C95" s="48"/>
      <c r="D95" s="61" t="s">
        <v>139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x14ac:dyDescent="0.25">
      <c r="A96" s="47"/>
      <c r="B96" s="48"/>
      <c r="C96" s="48"/>
      <c r="D96" s="48"/>
      <c r="E96" s="48"/>
      <c r="F96" s="48"/>
      <c r="G96" s="48"/>
      <c r="H96" s="48" t="s">
        <v>140</v>
      </c>
      <c r="I96" s="48"/>
      <c r="J96" s="48"/>
      <c r="K96" s="48"/>
      <c r="L96" s="48"/>
      <c r="M96" s="48"/>
      <c r="N96" s="48"/>
      <c r="O96" s="48"/>
      <c r="P96" s="48"/>
      <c r="Q96" s="48"/>
    </row>
    <row r="97" spans="1:17" x14ac:dyDescent="0.25">
      <c r="A97" s="47"/>
      <c r="B97" s="48"/>
      <c r="C97" s="48"/>
      <c r="D97" s="48"/>
      <c r="E97" s="48"/>
      <c r="F97" s="48"/>
      <c r="G97" s="48"/>
      <c r="H97" s="48" t="s">
        <v>141</v>
      </c>
      <c r="I97" s="48"/>
      <c r="J97" s="48"/>
      <c r="K97" s="48"/>
      <c r="L97" s="48"/>
      <c r="M97" s="48"/>
      <c r="N97" s="48"/>
      <c r="O97" s="48"/>
      <c r="P97" s="48"/>
      <c r="Q97" s="48"/>
    </row>
    <row r="98" spans="1:17" x14ac:dyDescent="0.25">
      <c r="A98" s="47"/>
      <c r="B98" s="48"/>
      <c r="C98" s="48"/>
      <c r="D98" s="48"/>
      <c r="E98" s="48"/>
      <c r="F98" s="48"/>
      <c r="G98" s="48"/>
      <c r="H98" s="48" t="s">
        <v>142</v>
      </c>
      <c r="I98" s="48"/>
      <c r="J98" s="48"/>
      <c r="K98" s="48"/>
      <c r="L98" s="48"/>
      <c r="M98" s="48"/>
      <c r="N98" s="48"/>
      <c r="O98" s="48"/>
      <c r="P98" s="48"/>
      <c r="Q98" s="48"/>
    </row>
    <row r="99" spans="1:17" x14ac:dyDescent="0.25">
      <c r="A99" s="47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x14ac:dyDescent="0.25">
      <c r="A100" s="47"/>
      <c r="B100" s="48"/>
      <c r="C100" s="58" t="s">
        <v>143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 x14ac:dyDescent="0.25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x14ac:dyDescent="0.25">
      <c r="A102" s="47"/>
      <c r="B102" s="48"/>
      <c r="C102" s="48" t="s">
        <v>144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x14ac:dyDescent="0.25">
      <c r="A103" s="47"/>
      <c r="B103" s="48"/>
      <c r="C103" s="48" t="s">
        <v>145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x14ac:dyDescent="0.25">
      <c r="A104" s="47"/>
      <c r="B104" s="48"/>
      <c r="C104" s="48"/>
      <c r="D104" s="48" t="s">
        <v>146</v>
      </c>
      <c r="E104" s="48"/>
      <c r="F104" s="48"/>
      <c r="G104" s="58" t="s">
        <v>147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1:17" x14ac:dyDescent="0.25">
      <c r="A105" s="47"/>
      <c r="B105" s="48"/>
      <c r="C105" s="48"/>
      <c r="D105" s="48" t="s">
        <v>148</v>
      </c>
      <c r="E105" s="48"/>
      <c r="F105" s="48"/>
      <c r="G105" s="58" t="s">
        <v>149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x14ac:dyDescent="0.25">
      <c r="A106" s="47"/>
      <c r="B106" s="48"/>
      <c r="C106" s="48"/>
      <c r="D106" s="48" t="s">
        <v>150</v>
      </c>
      <c r="E106" s="48"/>
      <c r="F106" s="48"/>
      <c r="G106" s="58" t="s">
        <v>151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x14ac:dyDescent="0.25">
      <c r="A107" s="47"/>
      <c r="B107" s="48"/>
      <c r="C107" s="48"/>
      <c r="D107" s="48" t="s">
        <v>152</v>
      </c>
      <c r="E107" s="48"/>
      <c r="F107" s="48"/>
      <c r="G107" s="58" t="s">
        <v>153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x14ac:dyDescent="0.25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x14ac:dyDescent="0.25">
      <c r="A109" s="47"/>
      <c r="B109" s="48"/>
      <c r="C109" s="48" t="s">
        <v>154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x14ac:dyDescent="0.25">
      <c r="A110" s="47"/>
      <c r="B110" s="48"/>
      <c r="C110" s="48"/>
      <c r="D110" s="48" t="s">
        <v>155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 x14ac:dyDescent="0.25">
      <c r="A111" s="47"/>
      <c r="B111" s="48"/>
      <c r="C111" s="48"/>
      <c r="D111" s="48"/>
      <c r="E111" s="58" t="s">
        <v>156</v>
      </c>
      <c r="F111" s="58" t="s">
        <v>130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 x14ac:dyDescent="0.25">
      <c r="A112" s="47"/>
      <c r="B112" s="48"/>
      <c r="C112" s="48"/>
      <c r="D112" s="48"/>
      <c r="E112" s="58" t="s">
        <v>131</v>
      </c>
      <c r="F112" s="58" t="s">
        <v>132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1:36" x14ac:dyDescent="0.25">
      <c r="A113" s="47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36" x14ac:dyDescent="0.25">
      <c r="A114" s="47"/>
      <c r="B114" s="48"/>
      <c r="C114" s="48"/>
      <c r="D114" s="48" t="s">
        <v>157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36" x14ac:dyDescent="0.25">
      <c r="A115" s="4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36" x14ac:dyDescent="0.25">
      <c r="A116" s="47"/>
      <c r="B116" s="48"/>
      <c r="C116" s="48" t="s">
        <v>158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1:36" x14ac:dyDescent="0.25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1:36" x14ac:dyDescent="0.25">
      <c r="A118" s="47"/>
      <c r="B118" s="48"/>
      <c r="C118" s="48" t="s">
        <v>168</v>
      </c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1:36" x14ac:dyDescent="0.25">
      <c r="A119" s="47"/>
      <c r="B119" s="48"/>
      <c r="C119" s="48" t="s">
        <v>166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1:36" x14ac:dyDescent="0.25">
      <c r="A120" s="47"/>
      <c r="B120" s="48"/>
      <c r="C120" s="58" t="s">
        <v>167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1:36" x14ac:dyDescent="0.25">
      <c r="A121" s="47"/>
      <c r="B121" s="48"/>
      <c r="C121" s="5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1:36" x14ac:dyDescent="0.25">
      <c r="A122" s="47"/>
      <c r="B122" s="48"/>
      <c r="C122" s="205" t="s">
        <v>219</v>
      </c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48"/>
    </row>
    <row r="123" spans="1:36" s="256" customFormat="1" ht="21" x14ac:dyDescent="0.35">
      <c r="A123" s="253"/>
      <c r="B123" s="254"/>
      <c r="C123" s="233" t="s">
        <v>218</v>
      </c>
      <c r="D123" s="205"/>
      <c r="E123" s="205"/>
      <c r="F123" s="205"/>
      <c r="G123" s="270" t="s">
        <v>220</v>
      </c>
      <c r="H123" s="205"/>
      <c r="I123" s="205"/>
      <c r="J123" s="205"/>
      <c r="K123" s="205"/>
      <c r="L123" s="205"/>
      <c r="M123" s="205"/>
      <c r="N123" s="205"/>
      <c r="O123" s="205"/>
      <c r="P123" s="205"/>
      <c r="Q123" s="254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</row>
    <row r="124" spans="1:36" x14ac:dyDescent="0.25">
      <c r="A124" s="47"/>
      <c r="B124" s="48"/>
      <c r="C124" s="205" t="s">
        <v>223</v>
      </c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48"/>
    </row>
    <row r="125" spans="1:36" x14ac:dyDescent="0.25">
      <c r="A125" s="47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1:36" x14ac:dyDescent="0.25">
      <c r="A126" s="47"/>
      <c r="B126" s="251"/>
      <c r="C126" s="57" t="s">
        <v>164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36" x14ac:dyDescent="0.25">
      <c r="A127" s="47"/>
      <c r="B127" s="48"/>
      <c r="C127" s="48" t="s">
        <v>165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279" t="s">
        <v>224</v>
      </c>
      <c r="O127" s="279"/>
      <c r="P127" s="279"/>
      <c r="Q127" s="48"/>
    </row>
    <row r="128" spans="1:36" x14ac:dyDescent="0.25">
      <c r="A128" s="47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279"/>
      <c r="O128" s="279"/>
      <c r="P128" s="279"/>
      <c r="Q128" s="48"/>
    </row>
    <row r="129" spans="1:17" ht="18.75" x14ac:dyDescent="0.3">
      <c r="A129" s="47"/>
      <c r="B129" s="251"/>
      <c r="C129" s="57" t="s">
        <v>163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62"/>
      <c r="N129" s="279"/>
      <c r="O129" s="279"/>
      <c r="P129" s="279"/>
      <c r="Q129" s="48"/>
    </row>
    <row r="130" spans="1:17" x14ac:dyDescent="0.25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279"/>
      <c r="O130" s="279"/>
      <c r="P130" s="279"/>
      <c r="Q130" s="48"/>
    </row>
    <row r="131" spans="1:17" ht="18.75" x14ac:dyDescent="0.3">
      <c r="A131" s="47"/>
      <c r="B131" s="251"/>
      <c r="C131" s="57" t="s">
        <v>159</v>
      </c>
      <c r="D131" s="48"/>
      <c r="E131" s="48"/>
      <c r="F131" s="48"/>
      <c r="G131" s="48"/>
      <c r="H131" s="48"/>
      <c r="I131" s="48"/>
      <c r="J131" s="48"/>
      <c r="K131" s="247" t="s">
        <v>160</v>
      </c>
      <c r="L131" s="48"/>
      <c r="M131" s="62"/>
      <c r="N131" s="279"/>
      <c r="O131" s="279"/>
      <c r="P131" s="279"/>
      <c r="Q131" s="48"/>
    </row>
    <row r="132" spans="1:17" ht="18.75" x14ac:dyDescent="0.3">
      <c r="A132" s="47"/>
      <c r="B132" s="252"/>
      <c r="C132" s="48"/>
      <c r="D132" s="48"/>
      <c r="E132" s="48"/>
      <c r="F132" s="48"/>
      <c r="G132" s="48"/>
      <c r="H132" s="48"/>
      <c r="I132" s="48"/>
      <c r="J132" s="48"/>
      <c r="K132" s="247"/>
      <c r="L132" s="48"/>
      <c r="M132" s="62"/>
      <c r="N132" s="279"/>
      <c r="O132" s="279"/>
      <c r="P132" s="279"/>
      <c r="Q132" s="48"/>
    </row>
    <row r="133" spans="1:17" ht="18.75" x14ac:dyDescent="0.3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247"/>
      <c r="L133" s="48"/>
      <c r="M133" s="62"/>
      <c r="N133" s="279"/>
      <c r="O133" s="279"/>
      <c r="P133" s="279"/>
      <c r="Q133" s="48"/>
    </row>
    <row r="134" spans="1:17" ht="18.75" customHeight="1" x14ac:dyDescent="0.25">
      <c r="A134" s="47"/>
      <c r="B134" s="252"/>
      <c r="C134" s="278" t="s">
        <v>228</v>
      </c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9"/>
      <c r="O134" s="279"/>
      <c r="P134" s="279"/>
      <c r="Q134" s="48"/>
    </row>
    <row r="135" spans="1:17" ht="18.75" customHeight="1" x14ac:dyDescent="0.25">
      <c r="A135" s="47"/>
      <c r="B135" s="252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9"/>
      <c r="O135" s="279"/>
      <c r="P135" s="279"/>
      <c r="Q135" s="48"/>
    </row>
    <row r="136" spans="1:17" ht="18.75" x14ac:dyDescent="0.3">
      <c r="A136" s="47"/>
      <c r="B136" s="48"/>
      <c r="C136" s="48"/>
      <c r="D136" s="48"/>
      <c r="E136" s="48"/>
      <c r="F136" s="48"/>
      <c r="G136" s="48"/>
      <c r="H136" s="48"/>
      <c r="I136" s="48"/>
      <c r="J136" s="48"/>
      <c r="K136" s="247"/>
      <c r="L136" s="48"/>
      <c r="M136" s="62"/>
      <c r="N136" s="279"/>
      <c r="O136" s="279"/>
      <c r="P136" s="279"/>
      <c r="Q136" s="48"/>
    </row>
    <row r="137" spans="1:17" ht="18.75" x14ac:dyDescent="0.3">
      <c r="A137" s="47"/>
      <c r="B137" s="63" t="s">
        <v>161</v>
      </c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62"/>
      <c r="N137" s="48"/>
      <c r="O137" s="48"/>
      <c r="P137" s="48"/>
      <c r="Q137" s="48"/>
    </row>
    <row r="138" spans="1:17" s="70" customFormat="1" x14ac:dyDescent="0.25">
      <c r="A138" s="47"/>
    </row>
    <row r="139" spans="1:17" s="70" customFormat="1" hidden="1" x14ac:dyDescent="0.25">
      <c r="A139" s="47"/>
    </row>
    <row r="140" spans="1:17" s="70" customFormat="1" hidden="1" x14ac:dyDescent="0.25">
      <c r="A140" s="47"/>
    </row>
    <row r="141" spans="1:17" s="70" customFormat="1" hidden="1" x14ac:dyDescent="0.25">
      <c r="A141" s="47"/>
    </row>
    <row r="142" spans="1:17" s="70" customFormat="1" hidden="1" x14ac:dyDescent="0.25">
      <c r="A142" s="47"/>
    </row>
    <row r="143" spans="1:17" s="70" customFormat="1" hidden="1" x14ac:dyDescent="0.25"/>
    <row r="144" spans="1:17" s="70" customFormat="1" hidden="1" x14ac:dyDescent="0.25"/>
    <row r="145" s="70" customFormat="1" hidden="1" x14ac:dyDescent="0.25"/>
    <row r="146" s="70" customFormat="1" hidden="1" x14ac:dyDescent="0.25"/>
    <row r="147" s="70" customFormat="1" hidden="1" x14ac:dyDescent="0.25"/>
    <row r="148" s="70" customFormat="1" hidden="1" x14ac:dyDescent="0.25"/>
    <row r="149" s="70" customFormat="1" hidden="1" x14ac:dyDescent="0.25"/>
    <row r="150" s="70" customFormat="1" hidden="1" x14ac:dyDescent="0.25"/>
    <row r="151" s="70" customFormat="1" hidden="1" x14ac:dyDescent="0.25"/>
    <row r="152" s="70" customFormat="1" hidden="1" x14ac:dyDescent="0.25"/>
    <row r="153" s="70" customFormat="1" hidden="1" x14ac:dyDescent="0.25"/>
    <row r="154" s="70" customFormat="1" hidden="1" x14ac:dyDescent="0.25"/>
    <row r="155" s="70" customFormat="1" hidden="1" x14ac:dyDescent="0.25"/>
  </sheetData>
  <sheetProtection algorithmName="SHA-512" hashValue="BAtVOmAvOvdFHMwQGJxfV1iLOd0uTlvc01Gm0+Wmko6AEpiBWLigIE692wWZTsZwZbeQqPQTbM+sA8Nb6s+WhQ==" saltValue="rtt1576ZT+sbSRT7Pr4cwA==" spinCount="100000" sheet="1" selectLockedCells="1"/>
  <mergeCells count="7">
    <mergeCell ref="D2:G2"/>
    <mergeCell ref="D3:G3"/>
    <mergeCell ref="C134:M135"/>
    <mergeCell ref="N127:P136"/>
    <mergeCell ref="C29:J30"/>
    <mergeCell ref="K26:L33"/>
    <mergeCell ref="C10:P11"/>
  </mergeCells>
  <hyperlinks>
    <hyperlink ref="C134:K134" r:id="rId1" display="You can refer to the book, SIA Analysis, for a more detailed discussion of these concepts." xr:uid="{65895910-4244-4082-B385-95CB2F604D2C}"/>
    <hyperlink ref="N127:P136" r:id="rId2" display="LINK" xr:uid="{9513E9C1-CECE-45BB-A3DB-49AC89BAA95E}"/>
    <hyperlink ref="C29:J30" r:id="rId3" display="SIA Analysis: A step by step approach" xr:uid="{0E526965-EF04-4C65-981C-2B609BA26A7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270"/>
  <sheetViews>
    <sheetView workbookViewId="0">
      <pane ySplit="10" topLeftCell="A11" activePane="bottomLeft" state="frozen"/>
      <selection activeCell="F11" sqref="F11"/>
      <selection pane="bottomLeft" activeCell="B11" sqref="B11"/>
    </sheetView>
  </sheetViews>
  <sheetFormatPr defaultRowHeight="15" zeroHeight="1" x14ac:dyDescent="0.25"/>
  <cols>
    <col min="1" max="1" width="5.7109375" style="24" customWidth="1"/>
    <col min="2" max="2" width="15" style="24" customWidth="1"/>
    <col min="3" max="3" width="10.5703125" style="124" customWidth="1"/>
    <col min="4" max="4" width="5.85546875" style="24" customWidth="1"/>
    <col min="5" max="12" width="5.7109375" style="24" customWidth="1"/>
    <col min="13" max="14" width="7.85546875" style="24" customWidth="1"/>
    <col min="15" max="15" width="9" style="24" customWidth="1"/>
    <col min="16" max="16" width="3.140625" style="24" customWidth="1"/>
    <col min="17" max="21" width="5.7109375" style="24" customWidth="1"/>
    <col min="22" max="23" width="5.7109375" style="24" hidden="1" customWidth="1"/>
    <col min="24" max="24" width="10.140625" style="24" hidden="1" customWidth="1"/>
    <col min="25" max="27" width="9" style="24" hidden="1" customWidth="1"/>
    <col min="28" max="28" width="10.28515625" style="24" hidden="1" customWidth="1"/>
    <col min="29" max="35" width="9" style="24" hidden="1" customWidth="1"/>
    <col min="36" max="38" width="17.7109375" style="262" hidden="1" customWidth="1"/>
    <col min="39" max="39" width="17.7109375" style="24" hidden="1" customWidth="1"/>
    <col min="40" max="40" width="26.5703125" style="24" hidden="1" customWidth="1"/>
    <col min="41" max="41" width="5.7109375" style="24" hidden="1" customWidth="1"/>
    <col min="42" max="42" width="18.5703125" style="24" hidden="1" customWidth="1"/>
    <col min="43" max="43" width="5.7109375" style="24" hidden="1" customWidth="1"/>
    <col min="44" max="44" width="16.28515625" style="24" hidden="1" customWidth="1"/>
    <col min="45" max="47" width="5.7109375" style="24" hidden="1" customWidth="1"/>
    <col min="48" max="49" width="5.7109375" style="146" hidden="1" customWidth="1"/>
    <col min="50" max="67" width="9.140625" style="24" hidden="1" customWidth="1"/>
    <col min="68" max="89" width="9.140625" style="32"/>
    <col min="90" max="16384" width="9.140625" style="24"/>
  </cols>
  <sheetData>
    <row r="1" spans="1:89" s="15" customFormat="1" ht="16.5" customHeight="1" thickBot="1" x14ac:dyDescent="0.3">
      <c r="A1" s="40"/>
      <c r="C1" s="198"/>
      <c r="F1" s="25"/>
      <c r="G1" s="25"/>
      <c r="H1" s="25"/>
      <c r="I1" s="25"/>
      <c r="J1" s="25"/>
      <c r="K1" s="25"/>
      <c r="L1" s="25"/>
      <c r="M1" s="25"/>
      <c r="N1" s="25"/>
      <c r="Q1" s="25"/>
      <c r="R1" s="25"/>
      <c r="S1" s="25"/>
      <c r="T1" s="25"/>
      <c r="U1" s="25"/>
      <c r="Y1" s="17"/>
      <c r="AJ1" s="259"/>
      <c r="AK1" s="259"/>
      <c r="AL1" s="259"/>
      <c r="AV1" s="72"/>
      <c r="AW1" s="72"/>
      <c r="BC1" s="73"/>
      <c r="BD1" s="1" t="s">
        <v>25</v>
      </c>
      <c r="BE1" s="2" t="e">
        <f>IF(AV4=0, 0.0000001,AV4)</f>
        <v>#DIV/0!</v>
      </c>
      <c r="BF1" s="2" t="e">
        <f>IF(AV6=0, 0.0000001,AV6)</f>
        <v>#DIV/0!</v>
      </c>
      <c r="BG1" s="2" t="e">
        <f>IF(AY4=0, 0.0000001,AY4)</f>
        <v>#DIV/0!</v>
      </c>
      <c r="BH1" s="73"/>
      <c r="BI1"/>
      <c r="BJ1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</row>
    <row r="2" spans="1:89" s="17" customFormat="1" ht="15.75" thickBot="1" x14ac:dyDescent="0.3">
      <c r="A2" s="40"/>
      <c r="B2" s="272" t="s">
        <v>2</v>
      </c>
      <c r="C2" s="273"/>
      <c r="D2" s="273"/>
      <c r="E2" s="274"/>
      <c r="G2" s="74" t="s">
        <v>210</v>
      </c>
      <c r="H2" s="43"/>
      <c r="I2" s="43"/>
      <c r="J2" s="43"/>
      <c r="K2" s="43"/>
      <c r="L2" s="43"/>
      <c r="M2" s="44"/>
      <c r="N2" s="75" t="s">
        <v>18</v>
      </c>
      <c r="O2" s="76"/>
      <c r="P2" s="76"/>
      <c r="Q2" s="77"/>
      <c r="R2" s="77"/>
      <c r="S2" s="77"/>
      <c r="T2" s="77"/>
      <c r="U2" s="78"/>
      <c r="Y2" s="17" t="s">
        <v>27</v>
      </c>
      <c r="Z2" s="15"/>
      <c r="AA2" s="257" t="s">
        <v>229</v>
      </c>
      <c r="AB2" s="15"/>
      <c r="AC2" s="15"/>
      <c r="AD2" s="15"/>
      <c r="AE2" s="15"/>
      <c r="AF2" s="15"/>
      <c r="AG2" s="79" t="s">
        <v>88</v>
      </c>
      <c r="AH2" s="15"/>
      <c r="AI2" s="79" t="s">
        <v>88</v>
      </c>
      <c r="AJ2" s="260"/>
      <c r="AK2" s="260"/>
      <c r="AL2" s="260"/>
      <c r="AM2" s="79"/>
      <c r="AU2" s="79" t="s">
        <v>88</v>
      </c>
      <c r="AV2" s="80"/>
      <c r="AW2" s="80"/>
      <c r="BC2" s="73"/>
      <c r="BD2" s="1" t="s">
        <v>26</v>
      </c>
      <c r="BE2" s="2" t="e">
        <f>AV5</f>
        <v>#DIV/0!</v>
      </c>
      <c r="BF2" s="2" t="e">
        <f>AV7</f>
        <v>#DIV/0!</v>
      </c>
      <c r="BG2" s="2" t="e">
        <f>AY5</f>
        <v>#DIV/0!</v>
      </c>
      <c r="BH2" s="73"/>
      <c r="BI2"/>
      <c r="BJ2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</row>
    <row r="3" spans="1:89" s="17" customFormat="1" ht="15.75" thickBot="1" x14ac:dyDescent="0.3">
      <c r="A3" s="40"/>
      <c r="B3" s="275" t="s">
        <v>3</v>
      </c>
      <c r="C3" s="276"/>
      <c r="D3" s="276"/>
      <c r="E3" s="277"/>
      <c r="G3" s="82" t="s">
        <v>178</v>
      </c>
      <c r="H3" s="45"/>
      <c r="I3" s="45"/>
      <c r="J3" s="45"/>
      <c r="K3" s="45"/>
      <c r="L3" s="45"/>
      <c r="M3" s="46"/>
      <c r="N3" s="83" t="s">
        <v>102</v>
      </c>
      <c r="O3" s="84"/>
      <c r="P3" s="84"/>
      <c r="Q3" s="85"/>
      <c r="R3" s="86" t="s">
        <v>17</v>
      </c>
      <c r="S3" s="87" t="str">
        <f>IFERROR(BG3,"")</f>
        <v/>
      </c>
      <c r="T3" s="85" t="s">
        <v>14</v>
      </c>
      <c r="U3" s="88"/>
      <c r="Y3" s="17" t="s">
        <v>28</v>
      </c>
      <c r="Z3" s="15"/>
      <c r="AA3" s="258">
        <v>1.0000000000000001E-9</v>
      </c>
      <c r="AB3" s="15"/>
      <c r="AC3" s="89" t="s">
        <v>47</v>
      </c>
      <c r="AD3" s="90">
        <f>SUM(combivalidifier)</f>
        <v>0</v>
      </c>
      <c r="AF3" s="15"/>
      <c r="AG3" s="15"/>
      <c r="AH3" s="15"/>
      <c r="AI3" s="15"/>
      <c r="AJ3" s="259"/>
      <c r="AK3" s="259"/>
      <c r="AL3" s="259"/>
      <c r="AM3" s="15"/>
      <c r="AU3" s="91" t="s">
        <v>53</v>
      </c>
      <c r="AV3" s="92"/>
      <c r="AW3" s="92"/>
      <c r="AX3" s="93"/>
      <c r="AY3" s="94"/>
      <c r="BC3" s="95"/>
      <c r="BD3" s="9" t="s">
        <v>60</v>
      </c>
      <c r="BE3" s="8" t="e">
        <f>ABS(SQRT((BE1*BE1)+(BE2*BE2)))</f>
        <v>#DIV/0!</v>
      </c>
      <c r="BF3" s="8" t="e">
        <f>ABS(SQRT((BF1*BF1)+(BF2*BF2)))</f>
        <v>#DIV/0!</v>
      </c>
      <c r="BG3" s="8" t="e">
        <f>ABS(SQRT((BG1*BG1)+(BG2*BG2)))</f>
        <v>#DIV/0!</v>
      </c>
      <c r="BH3" s="96"/>
      <c r="BI3"/>
      <c r="BJ3"/>
      <c r="BK3" s="16" t="s">
        <v>72</v>
      </c>
      <c r="BL3" s="16" t="s">
        <v>73</v>
      </c>
      <c r="BM3" s="16" t="s">
        <v>74</v>
      </c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</row>
    <row r="4" spans="1:89" s="15" customFormat="1" ht="15.75" thickBot="1" x14ac:dyDescent="0.3">
      <c r="A4" s="40"/>
      <c r="B4" s="40" t="s">
        <v>4</v>
      </c>
      <c r="C4" s="198"/>
      <c r="G4" s="97" t="s">
        <v>20</v>
      </c>
      <c r="H4" s="26"/>
      <c r="I4" s="26"/>
      <c r="J4" s="26"/>
      <c r="K4" s="26"/>
      <c r="L4" s="288">
        <f>AD3</f>
        <v>0</v>
      </c>
      <c r="M4" s="289"/>
      <c r="N4" s="83" t="s">
        <v>19</v>
      </c>
      <c r="O4" s="84"/>
      <c r="P4" s="84"/>
      <c r="Q4" s="84"/>
      <c r="R4" s="86" t="s">
        <v>9</v>
      </c>
      <c r="S4" s="98" t="str">
        <f>IFERROR(BM7,"")</f>
        <v/>
      </c>
      <c r="T4" s="85" t="s">
        <v>15</v>
      </c>
      <c r="U4" s="99"/>
      <c r="Y4" s="17" t="s">
        <v>29</v>
      </c>
      <c r="AA4" s="257" t="s">
        <v>235</v>
      </c>
      <c r="AJ4" s="259"/>
      <c r="AK4" s="259"/>
      <c r="AL4" s="259"/>
      <c r="AU4" s="100" t="s">
        <v>54</v>
      </c>
      <c r="AV4" s="80" t="e">
        <f>SUM(prex)/SUM(combivalidifier)</f>
        <v>#DIV/0!</v>
      </c>
      <c r="AW4" s="80"/>
      <c r="AX4" s="15" t="s">
        <v>58</v>
      </c>
      <c r="AY4" s="101" t="e">
        <f>AV6-AV4</f>
        <v>#DIV/0!</v>
      </c>
      <c r="BC4" s="73"/>
      <c r="BD4" s="1" t="s">
        <v>61</v>
      </c>
      <c r="BE4" s="4" t="e">
        <f>AND(BE1&gt;=0,BE2&gt;=0)*1</f>
        <v>#DIV/0!</v>
      </c>
      <c r="BF4" s="4" t="e">
        <f>AND(BF1&gt;=0,BF2&gt;=0)*1</f>
        <v>#DIV/0!</v>
      </c>
      <c r="BG4" s="4" t="e">
        <f>AND(BG1&gt;=0,BG2&gt;=0)*1</f>
        <v>#DIV/0!</v>
      </c>
      <c r="BH4" s="73"/>
      <c r="BI4" s="73"/>
      <c r="BJ4" s="1" t="s">
        <v>68</v>
      </c>
      <c r="BK4" s="5" t="e">
        <f>INT(BE10/90)+1</f>
        <v>#DIV/0!</v>
      </c>
      <c r="BL4" s="5" t="e">
        <f>INT(BF10/90)+1</f>
        <v>#DIV/0!</v>
      </c>
      <c r="BM4" s="5" t="e">
        <f>INT(BG10/90)+1</f>
        <v>#DIV/0!</v>
      </c>
      <c r="BN4" s="73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</row>
    <row r="5" spans="1:89" s="15" customFormat="1" ht="15.75" thickBot="1" x14ac:dyDescent="0.3">
      <c r="A5" s="16"/>
      <c r="B5" s="16" t="s">
        <v>24</v>
      </c>
      <c r="C5" s="198"/>
      <c r="D5" s="40"/>
      <c r="E5" s="40">
        <v>2010</v>
      </c>
      <c r="G5" s="102" t="s">
        <v>48</v>
      </c>
      <c r="H5" s="27"/>
      <c r="I5" s="27"/>
      <c r="J5" s="27"/>
      <c r="K5" s="27"/>
      <c r="L5" s="290"/>
      <c r="M5" s="291"/>
      <c r="N5" s="103"/>
      <c r="O5" s="27"/>
      <c r="P5" s="27"/>
      <c r="Q5" s="27"/>
      <c r="R5" s="104" t="s">
        <v>23</v>
      </c>
      <c r="S5" s="98" t="str">
        <f>IFERROR(BM10*100,"")</f>
        <v/>
      </c>
      <c r="T5" s="105" t="s">
        <v>16</v>
      </c>
      <c r="U5" s="106"/>
      <c r="Y5" s="17" t="s">
        <v>30</v>
      </c>
      <c r="AA5" s="258" t="s">
        <v>236</v>
      </c>
      <c r="AJ5" s="259"/>
      <c r="AK5" s="259"/>
      <c r="AL5" s="259"/>
      <c r="AO5" s="89" t="s">
        <v>87</v>
      </c>
      <c r="AP5" s="107"/>
      <c r="AQ5" s="107"/>
      <c r="AR5" s="107"/>
      <c r="AS5" s="107"/>
      <c r="AT5" s="90"/>
      <c r="AU5" s="100" t="s">
        <v>55</v>
      </c>
      <c r="AV5" s="80" t="e">
        <f>SUM(prey)/SUM(combivalidifier)</f>
        <v>#DIV/0!</v>
      </c>
      <c r="AW5" s="80"/>
      <c r="AX5" s="15" t="s">
        <v>59</v>
      </c>
      <c r="AY5" s="101" t="e">
        <f>AV7-AV5</f>
        <v>#DIV/0!</v>
      </c>
      <c r="BC5" s="73"/>
      <c r="BD5" s="1" t="s">
        <v>62</v>
      </c>
      <c r="BE5" s="4" t="e">
        <f>AND(BE1&lt;0,BE2&gt;=0)*2</f>
        <v>#DIV/0!</v>
      </c>
      <c r="BF5" s="4" t="e">
        <f>AND(BF1&lt;0,BF2&gt;=0)*2</f>
        <v>#DIV/0!</v>
      </c>
      <c r="BG5" s="4" t="e">
        <f>AND(BG1&lt;0,BG2&gt;=0)*2</f>
        <v>#DIV/0!</v>
      </c>
      <c r="BH5" s="73"/>
      <c r="BI5" s="73"/>
      <c r="BJ5" s="3" t="s">
        <v>69</v>
      </c>
      <c r="BK5" s="2" t="e">
        <f>AND(BK4=BE8)</f>
        <v>#DIV/0!</v>
      </c>
      <c r="BL5" s="2" t="e">
        <f>AND(BL4=BF8)</f>
        <v>#DIV/0!</v>
      </c>
      <c r="BM5" s="2" t="e">
        <f>AND(BM4=BG8)</f>
        <v>#DIV/0!</v>
      </c>
      <c r="BN5" s="73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</row>
    <row r="6" spans="1:89" s="15" customFormat="1" ht="15.75" thickBot="1" x14ac:dyDescent="0.3">
      <c r="A6" s="17"/>
      <c r="C6" s="198"/>
      <c r="E6" s="16"/>
      <c r="I6" s="16"/>
      <c r="M6" s="16"/>
      <c r="Q6" s="179"/>
      <c r="Y6" s="17"/>
      <c r="AG6" s="108"/>
      <c r="AH6" s="107"/>
      <c r="AI6" s="107"/>
      <c r="AJ6" s="265"/>
      <c r="AK6" s="265"/>
      <c r="AL6" s="265"/>
      <c r="AM6" s="109"/>
      <c r="AN6" s="90"/>
      <c r="AU6" s="21" t="s">
        <v>56</v>
      </c>
      <c r="AV6" s="80" t="e">
        <f>SUM(postx)/SUM(combivalidifier)</f>
        <v>#DIV/0!</v>
      </c>
      <c r="AW6" s="80"/>
      <c r="AY6" s="101"/>
      <c r="BC6" s="73"/>
      <c r="BD6" s="1" t="s">
        <v>63</v>
      </c>
      <c r="BE6" s="4" t="e">
        <f>AND(BE1&lt;0,BE2&lt;0)*3</f>
        <v>#DIV/0!</v>
      </c>
      <c r="BF6" s="4" t="e">
        <f>AND(BF1&lt;0,BF2&lt;0)*3</f>
        <v>#DIV/0!</v>
      </c>
      <c r="BG6" s="4" t="e">
        <f>AND(BG1&lt;0,BG2&lt;0)*3</f>
        <v>#DIV/0!</v>
      </c>
      <c r="BH6" s="73"/>
      <c r="BI6" s="73"/>
      <c r="BJ6" s="6"/>
      <c r="BK6" s="6" t="e">
        <f>IF(BK5=TRUE,0,IF(BE8&gt;BK4,1,-1))</f>
        <v>#DIV/0!</v>
      </c>
      <c r="BL6" s="6" t="e">
        <f>IF(BL5=TRUE,0,IF(BF8&gt;BL4,1,-1))</f>
        <v>#DIV/0!</v>
      </c>
      <c r="BM6" s="6" t="e">
        <f>IF(BM5=TRUE,0,IF(BG8&gt;BM4,1,-1))</f>
        <v>#DIV/0!</v>
      </c>
      <c r="BN6" s="73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</row>
    <row r="7" spans="1:89" s="15" customFormat="1" ht="16.5" thickTop="1" thickBot="1" x14ac:dyDescent="0.3">
      <c r="A7" s="65" t="s">
        <v>7</v>
      </c>
      <c r="B7" s="109"/>
      <c r="C7" s="193" t="s">
        <v>192</v>
      </c>
      <c r="D7" s="28"/>
      <c r="E7" s="65" t="s">
        <v>11</v>
      </c>
      <c r="F7" s="110"/>
      <c r="G7" s="110"/>
      <c r="H7" s="66"/>
      <c r="I7" s="65" t="s">
        <v>12</v>
      </c>
      <c r="J7" s="110"/>
      <c r="K7" s="110"/>
      <c r="L7" s="66"/>
      <c r="M7" s="65" t="s">
        <v>21</v>
      </c>
      <c r="N7" s="110"/>
      <c r="O7" s="183" t="s">
        <v>0</v>
      </c>
      <c r="P7" s="184"/>
      <c r="Q7" s="178"/>
      <c r="R7" s="111" t="s">
        <v>22</v>
      </c>
      <c r="S7" s="110"/>
      <c r="T7" s="110"/>
      <c r="U7" s="66"/>
      <c r="X7" s="15" t="s">
        <v>206</v>
      </c>
      <c r="Y7" s="16" t="s">
        <v>31</v>
      </c>
      <c r="AC7" s="112" t="s">
        <v>42</v>
      </c>
      <c r="AD7" s="107"/>
      <c r="AE7" s="107"/>
      <c r="AF7" s="90"/>
      <c r="AG7" s="89" t="s">
        <v>46</v>
      </c>
      <c r="AH7" s="107"/>
      <c r="AI7" s="107"/>
      <c r="AJ7" s="267" t="s">
        <v>231</v>
      </c>
      <c r="AK7" s="268"/>
      <c r="AL7" s="268"/>
      <c r="AM7" s="269"/>
      <c r="AN7" s="90"/>
      <c r="AU7" s="19" t="s">
        <v>57</v>
      </c>
      <c r="AV7" s="113" t="e">
        <f>SUM(posty)/SUM(combivalidifier)</f>
        <v>#DIV/0!</v>
      </c>
      <c r="AW7" s="113"/>
      <c r="AX7" s="114"/>
      <c r="AY7" s="29"/>
      <c r="BC7" s="73"/>
      <c r="BD7" s="1" t="s">
        <v>64</v>
      </c>
      <c r="BE7" s="4" t="e">
        <f>AND(BE1&gt;=0,BE2&lt;0)*4</f>
        <v>#DIV/0!</v>
      </c>
      <c r="BF7" s="4" t="e">
        <f>AND(BF1&gt;=0,BF2&lt;0)*4</f>
        <v>#DIV/0!</v>
      </c>
      <c r="BG7" s="4" t="e">
        <f>AND(BG1&gt;=0,BG2&lt;0)*4</f>
        <v>#DIV/0!</v>
      </c>
      <c r="BH7" s="73"/>
      <c r="BI7" s="73"/>
      <c r="BJ7" s="7" t="s">
        <v>71</v>
      </c>
      <c r="BK7" s="8" t="str">
        <f>IFERROR((BE10+(BK6*180))/2,"")</f>
        <v/>
      </c>
      <c r="BL7" s="8" t="str">
        <f>IFERROR((BF10+(BL6*180))/2,"")</f>
        <v/>
      </c>
      <c r="BM7" s="8" t="str">
        <f>IFERROR((BG10+(BM6*180))/2,"")</f>
        <v/>
      </c>
      <c r="BN7" s="115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</row>
    <row r="8" spans="1:89" s="15" customFormat="1" x14ac:dyDescent="0.25">
      <c r="A8" s="19" t="s">
        <v>1</v>
      </c>
      <c r="B8" s="114" t="s">
        <v>5</v>
      </c>
      <c r="C8" s="196" t="s">
        <v>191</v>
      </c>
      <c r="D8" s="29" t="s">
        <v>6</v>
      </c>
      <c r="E8" s="19" t="s">
        <v>8</v>
      </c>
      <c r="F8" s="114" t="s">
        <v>9</v>
      </c>
      <c r="G8" s="114" t="s">
        <v>10</v>
      </c>
      <c r="H8" s="29" t="s">
        <v>9</v>
      </c>
      <c r="I8" s="19" t="s">
        <v>8</v>
      </c>
      <c r="J8" s="114" t="s">
        <v>9</v>
      </c>
      <c r="K8" s="114" t="s">
        <v>10</v>
      </c>
      <c r="L8" s="29" t="s">
        <v>9</v>
      </c>
      <c r="M8" s="19" t="s">
        <v>13</v>
      </c>
      <c r="N8" s="114" t="s">
        <v>9</v>
      </c>
      <c r="O8" s="185" t="s">
        <v>32</v>
      </c>
      <c r="P8" s="186"/>
      <c r="Q8" s="114"/>
      <c r="R8" s="114"/>
      <c r="S8" s="114"/>
      <c r="T8" s="114"/>
      <c r="U8" s="29"/>
      <c r="X8" s="15" t="s">
        <v>207</v>
      </c>
      <c r="Y8" s="117" t="s">
        <v>36</v>
      </c>
      <c r="Z8" s="118" t="s">
        <v>38</v>
      </c>
      <c r="AA8" s="118" t="s">
        <v>39</v>
      </c>
      <c r="AB8" s="118" t="s">
        <v>40</v>
      </c>
      <c r="AC8" s="118" t="s">
        <v>43</v>
      </c>
      <c r="AD8" s="118" t="s">
        <v>43</v>
      </c>
      <c r="AE8" s="118" t="s">
        <v>45</v>
      </c>
      <c r="AF8" s="118" t="s">
        <v>45</v>
      </c>
      <c r="AG8" s="118" t="s">
        <v>43</v>
      </c>
      <c r="AH8" s="118" t="s">
        <v>43</v>
      </c>
      <c r="AI8" s="118" t="s">
        <v>45</v>
      </c>
      <c r="AJ8" s="266"/>
      <c r="AK8" s="266" t="s">
        <v>232</v>
      </c>
      <c r="AL8" s="266" t="s">
        <v>230</v>
      </c>
      <c r="AM8" s="21" t="s">
        <v>216</v>
      </c>
      <c r="AN8" s="118" t="s">
        <v>45</v>
      </c>
      <c r="AO8" s="119" t="s">
        <v>49</v>
      </c>
      <c r="AP8" s="120"/>
      <c r="AQ8" s="120" t="s">
        <v>45</v>
      </c>
      <c r="AR8" s="120"/>
      <c r="AS8" s="120"/>
      <c r="AT8" s="121" t="s">
        <v>50</v>
      </c>
      <c r="AU8" s="79" t="s">
        <v>50</v>
      </c>
      <c r="AV8" s="122" t="s">
        <v>75</v>
      </c>
      <c r="AW8" s="123" t="s">
        <v>81</v>
      </c>
      <c r="AX8" s="15" t="s">
        <v>77</v>
      </c>
      <c r="AY8" s="15" t="s">
        <v>79</v>
      </c>
      <c r="AZ8" s="15" t="s">
        <v>77</v>
      </c>
      <c r="BB8" s="79" t="s">
        <v>86</v>
      </c>
      <c r="BC8" s="73"/>
      <c r="BD8" s="1" t="s">
        <v>65</v>
      </c>
      <c r="BE8" s="5" t="e">
        <f>BE4+BE5+BE6+BE7</f>
        <v>#DIV/0!</v>
      </c>
      <c r="BF8" s="5" t="e">
        <f>BF4+BF5+BF6+BF7</f>
        <v>#DIV/0!</v>
      </c>
      <c r="BG8" s="5" t="e">
        <f>BG4+BG5+BG6+BG7</f>
        <v>#DIV/0!</v>
      </c>
      <c r="BH8" s="73"/>
      <c r="BI8"/>
      <c r="BJ8" s="124" t="s">
        <v>89</v>
      </c>
      <c r="BK8" s="125" t="e">
        <f>BE3</f>
        <v>#DIV/0!</v>
      </c>
      <c r="BL8" s="125" t="e">
        <f>BF3</f>
        <v>#DIV/0!</v>
      </c>
      <c r="BM8" s="125" t="e">
        <f>BG3</f>
        <v>#DIV/0!</v>
      </c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</row>
    <row r="9" spans="1:89" s="15" customFormat="1" x14ac:dyDescent="0.25">
      <c r="A9" s="20"/>
      <c r="B9" s="10"/>
      <c r="C9" s="197" t="s">
        <v>193</v>
      </c>
      <c r="D9" s="194" t="s">
        <v>29</v>
      </c>
      <c r="E9" s="126" t="s">
        <v>14</v>
      </c>
      <c r="F9" s="30" t="s">
        <v>70</v>
      </c>
      <c r="G9" s="30" t="s">
        <v>14</v>
      </c>
      <c r="H9" s="30" t="s">
        <v>70</v>
      </c>
      <c r="I9" s="126" t="s">
        <v>14</v>
      </c>
      <c r="J9" s="30" t="s">
        <v>70</v>
      </c>
      <c r="K9" s="30" t="s">
        <v>14</v>
      </c>
      <c r="L9" s="30" t="s">
        <v>70</v>
      </c>
      <c r="M9" s="20"/>
      <c r="O9" s="185" t="s">
        <v>33</v>
      </c>
      <c r="P9" s="186"/>
      <c r="Q9" s="109"/>
      <c r="U9" s="101"/>
      <c r="X9" s="15" t="s">
        <v>208</v>
      </c>
      <c r="Y9" s="127" t="s">
        <v>35</v>
      </c>
      <c r="Z9" s="128" t="s">
        <v>37</v>
      </c>
      <c r="AA9" s="128" t="s">
        <v>37</v>
      </c>
      <c r="AB9" s="128" t="s">
        <v>41</v>
      </c>
      <c r="AC9" s="128" t="s">
        <v>44</v>
      </c>
      <c r="AD9" s="128" t="s">
        <v>9</v>
      </c>
      <c r="AE9" s="128" t="s">
        <v>44</v>
      </c>
      <c r="AF9" s="128" t="s">
        <v>9</v>
      </c>
      <c r="AG9" s="128" t="s">
        <v>44</v>
      </c>
      <c r="AH9" s="128" t="s">
        <v>9</v>
      </c>
      <c r="AI9" s="128" t="s">
        <v>44</v>
      </c>
      <c r="AJ9" s="261"/>
      <c r="AK9" s="261" t="s">
        <v>217</v>
      </c>
      <c r="AL9" s="261" t="s">
        <v>217</v>
      </c>
      <c r="AM9" s="19" t="s">
        <v>217</v>
      </c>
      <c r="AN9" s="128" t="s">
        <v>9</v>
      </c>
      <c r="AO9" s="19" t="s">
        <v>51</v>
      </c>
      <c r="AP9" s="114" t="s">
        <v>52</v>
      </c>
      <c r="AQ9" s="114" t="s">
        <v>51</v>
      </c>
      <c r="AR9" s="114" t="s">
        <v>52</v>
      </c>
      <c r="AS9" s="114" t="s">
        <v>51</v>
      </c>
      <c r="AT9" s="29" t="s">
        <v>52</v>
      </c>
      <c r="AU9" s="16" t="s">
        <v>44</v>
      </c>
      <c r="AV9" s="122" t="s">
        <v>76</v>
      </c>
      <c r="AW9" s="129" t="s">
        <v>82</v>
      </c>
      <c r="AX9" s="15" t="s">
        <v>78</v>
      </c>
      <c r="AY9" s="15" t="s">
        <v>80</v>
      </c>
      <c r="AZ9" s="15" t="s">
        <v>84</v>
      </c>
      <c r="BA9" s="15" t="s">
        <v>85</v>
      </c>
      <c r="BB9" s="79" t="s">
        <v>9</v>
      </c>
      <c r="BC9" s="73"/>
      <c r="BD9" s="3" t="s">
        <v>66</v>
      </c>
      <c r="BE9" s="2" t="e">
        <f>DEGREES(ATAN(BE2/BE1))</f>
        <v>#DIV/0!</v>
      </c>
      <c r="BF9" s="2" t="e">
        <f>DEGREES(ATAN(BF2/BF1))</f>
        <v>#DIV/0!</v>
      </c>
      <c r="BG9" s="2" t="e">
        <f>DEGREES(ATAN(BG2/BG1))</f>
        <v>#DIV/0!</v>
      </c>
      <c r="BH9" s="73"/>
      <c r="BI9"/>
      <c r="BJ9" s="124" t="s">
        <v>88</v>
      </c>
      <c r="BK9" s="15" t="e">
        <f>SUM(preMag)/SUM(combivalidifier)</f>
        <v>#DIV/0!</v>
      </c>
      <c r="BL9" s="15" t="e">
        <f>SUM(postMag)/SUM(combivalidifier)</f>
        <v>#DIV/0!</v>
      </c>
      <c r="BM9" s="15" t="e">
        <f>SUM(siaMag)/SUM(combivalidifier)</f>
        <v>#DIV/0!</v>
      </c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</row>
    <row r="10" spans="1:89" s="15" customFormat="1" x14ac:dyDescent="0.25">
      <c r="A10" s="21"/>
      <c r="B10" s="10"/>
      <c r="C10" s="15" t="s">
        <v>194</v>
      </c>
      <c r="D10" s="195" t="s">
        <v>30</v>
      </c>
      <c r="E10" s="21"/>
      <c r="I10" s="21"/>
      <c r="M10" s="21"/>
      <c r="O10" s="187" t="s">
        <v>34</v>
      </c>
      <c r="P10" s="188"/>
      <c r="U10" s="101"/>
      <c r="X10" s="15" t="s">
        <v>209</v>
      </c>
      <c r="Y10" s="17"/>
      <c r="AJ10" s="259"/>
      <c r="AK10" s="259"/>
      <c r="AL10" s="259"/>
      <c r="AU10" s="79"/>
      <c r="AV10" s="122"/>
      <c r="AW10" s="130" t="s">
        <v>83</v>
      </c>
      <c r="BC10" s="73"/>
      <c r="BD10" s="3" t="s">
        <v>67</v>
      </c>
      <c r="BE10" s="2" t="e">
        <f>IF(BE9&lt;0,BE9+360,BE9)</f>
        <v>#DIV/0!</v>
      </c>
      <c r="BF10" s="2" t="e">
        <f>IF(BF9&lt;0,BF9+360,BF9)</f>
        <v>#DIV/0!</v>
      </c>
      <c r="BG10" s="2" t="e">
        <f>IF(BG9&lt;0,BG9+360,BG9)</f>
        <v>#DIV/0!</v>
      </c>
      <c r="BH10" s="73"/>
      <c r="BI10"/>
      <c r="BJ10" s="124" t="s">
        <v>23</v>
      </c>
      <c r="BK10" s="15" t="e">
        <f>BK8/BK9</f>
        <v>#DIV/0!</v>
      </c>
      <c r="BL10" s="15" t="e">
        <f t="shared" ref="BL10:BM10" si="0">BL8/BL9</f>
        <v>#DIV/0!</v>
      </c>
      <c r="BM10" s="15" t="e">
        <f t="shared" si="0"/>
        <v>#DIV/0!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</row>
    <row r="11" spans="1:89" customFormat="1" x14ac:dyDescent="0.25">
      <c r="A11" s="22">
        <f t="shared" ref="A11:A74" si="1">A12-1</f>
        <v>1</v>
      </c>
      <c r="B11" s="11"/>
      <c r="C11" s="199"/>
      <c r="D11" s="11"/>
      <c r="E11" s="12"/>
      <c r="F11" s="13"/>
      <c r="G11" s="12"/>
      <c r="H11" s="31" t="str">
        <f t="shared" ref="H11:H42" si="2">IF(preHaxis="",IF(AND(preKV=preKH,preKV&gt;0),90,""),IF(preHaxis&gt;90,preHaxis-90,preHaxis+90))</f>
        <v/>
      </c>
      <c r="I11" s="12"/>
      <c r="J11" s="13"/>
      <c r="K11" s="12"/>
      <c r="L11" s="31" t="str">
        <f t="shared" ref="L11:L42" si="3">IF(postHaxis="",IF(AND(postKV=postKH,postKV&gt;0),90,""),IF(postHaxis&gt;90,postHaxis-90,postHaxis+90))</f>
        <v/>
      </c>
      <c r="M11" s="131" t="str">
        <f t="shared" ref="M11:M42" si="4">IF(combivalidifier=1,siaMag,"")</f>
        <v/>
      </c>
      <c r="N11" s="180" t="str">
        <f t="shared" ref="N11:N42" si="5">IF(combivalidifier=1,siaAx,"")</f>
        <v/>
      </c>
      <c r="O11" s="189"/>
      <c r="P11" s="191"/>
      <c r="Q11" s="132" t="str">
        <f t="shared" ref="Q11:Q42" si="6">IF(prevalidifier*postvalidifier=0,"",IF(combivalidifier=1,IF(OR(preVaxis&lt;45,preVaxis&gt;135),"Please check Preop Axis value",IF(OR(postVaxis&lt;45,postVaxis&gt;135),"Please check Postop Axis value","Valid Entry")),"This data is excluded"))</f>
        <v/>
      </c>
      <c r="R11" s="133"/>
      <c r="S11" s="133"/>
      <c r="T11" s="134"/>
      <c r="U11" s="135"/>
      <c r="V11" s="22"/>
      <c r="X11">
        <f>IF(AND(B11="",C11="",D11=""),0,1)</f>
        <v>0</v>
      </c>
      <c r="Y11" s="24">
        <f t="shared" ref="Y11:Y42" si="7">IF(exclusion="yes",0,1)</f>
        <v>1</v>
      </c>
      <c r="Z11" s="24">
        <f t="shared" ref="Z11:Z42" si="8">IF(AND(preKH="",preKV="",preHaxis="",preVaxis=""),0,IF(AND(preKH&lt;&gt;"",preKV&lt;&gt;"",preHaxis&lt;&gt;"",preVaxis&lt;&gt;""),1,IF(AND(preKH=preKV,preKH&lt;&gt;""),1,0)))</f>
        <v>0</v>
      </c>
      <c r="AA11" s="24">
        <f t="shared" ref="AA11:AA42" si="9">IF(AND(postKH="",postKV="",postHaxis="",postVaxis=""),0,IF(AND(postKH&lt;&gt;"",postKV&lt;&gt;"",postHaxis&lt;&gt;"",postVaxis&lt;&gt;""),1,IF(AND(postKH=postKV,postKH&lt;&gt;""),1,0)))</f>
        <v>0</v>
      </c>
      <c r="AB11" s="136">
        <f t="shared" ref="AB11:AB42" si="10">exvalidifier*prevalidifier*postvalidifier</f>
        <v>0</v>
      </c>
      <c r="AC11" s="24">
        <f t="shared" ref="AC11:AC42" si="11">ABS(preKH-preKV)</f>
        <v>0</v>
      </c>
      <c r="AD11" s="24">
        <f t="shared" ref="AD11:AD42" si="12">IF(preKH=preKV,0,IF(preKH&gt;preKV,preHaxis,preVaxis))</f>
        <v>0</v>
      </c>
      <c r="AE11" s="24">
        <f t="shared" ref="AE11:AE42" si="13">ABS(postKH-postKV)</f>
        <v>0</v>
      </c>
      <c r="AF11" s="24">
        <f t="shared" ref="AF11:AF42" si="14">IF(postKH=postKV,0,IF(postKH&gt;postKV,postHaxis,postVaxis))</f>
        <v>0</v>
      </c>
      <c r="AG11" s="24">
        <f t="shared" ref="AG11:AG42" si="15">IFERROR(combivalidifier*AC11,0)</f>
        <v>0</v>
      </c>
      <c r="AH11" s="24">
        <f t="shared" ref="AH11:AH42" si="16">IFERROR(combivalidifier*AD11,0)</f>
        <v>0</v>
      </c>
      <c r="AI11" s="24">
        <f t="shared" ref="AI11:AI42" si="17">IFERROR(combivalidifier*AE11,0)</f>
        <v>0</v>
      </c>
      <c r="AJ11" s="262">
        <f>AF11</f>
        <v>0</v>
      </c>
      <c r="AK11" s="262">
        <f t="shared" ref="AK11:AK42" si="18">IF(AJ11=45,AJ11-epsilon,AJ11)</f>
        <v>0</v>
      </c>
      <c r="AL11" s="262">
        <f t="shared" ref="AL11:AL42" si="19">IF(AK11=135,AK11-epsilon,AK11)</f>
        <v>0</v>
      </c>
      <c r="AM11" s="248">
        <f t="shared" ref="AM11:AM42" si="20">IF(AL11=180,AL11-epsilon,AL11)</f>
        <v>0</v>
      </c>
      <c r="AN11" s="250">
        <f t="shared" ref="AN11:AN42" si="21">IFERROR(combivalidifier*AM11,0)</f>
        <v>0</v>
      </c>
      <c r="AO11" s="24">
        <f t="shared" ref="AO11:AO42" si="22">preMag*COS(RADIANS(2*preAxis))</f>
        <v>0</v>
      </c>
      <c r="AP11" s="249">
        <f t="shared" ref="AP11:AP42" si="23">preMag*SIN(RADIANS(2*preAxis))</f>
        <v>0</v>
      </c>
      <c r="AQ11" s="24">
        <f t="shared" ref="AQ11:AQ42" si="24">postMag*COS(RADIANS(2*postAxis))</f>
        <v>0</v>
      </c>
      <c r="AR11" s="248">
        <f t="shared" ref="AR11:AR42" si="25">postMag*SIN(RADIANS(2*postAxis))</f>
        <v>0</v>
      </c>
      <c r="AS11">
        <f t="shared" ref="AS11:AS42" si="26">postx-prex</f>
        <v>0</v>
      </c>
      <c r="AT11">
        <f t="shared" ref="AT11:AT42" si="27">posty-prey</f>
        <v>0</v>
      </c>
      <c r="AU11" s="137">
        <f t="shared" ref="AU11:AU42" si="28">ABS(SQRT(siax*siax+siay*siay))</f>
        <v>0</v>
      </c>
      <c r="AV11" s="138">
        <f t="shared" ref="AV11:AV42" si="29">IF(AND(siax&gt;=0,siay&gt;=0),1,IF(AND(siax&lt;0,siay&gt;=0),2,IF(AND(siax&lt;0,siay&lt;0),3,4)))</f>
        <v>1</v>
      </c>
      <c r="AW11" s="138">
        <f t="shared" ref="AW11:AW42" si="30">IF(siax=0,0.0000001,siax)</f>
        <v>9.9999999999999995E-8</v>
      </c>
      <c r="AX11">
        <f t="shared" ref="AX11:AX42" si="31">DEGREES(ATAN(siay/siaxzero))</f>
        <v>0</v>
      </c>
      <c r="AY11">
        <f t="shared" ref="AY11:AY42" si="32">IF(atanAxis&lt;0,atanAxis+360,atanAxis)</f>
        <v>0</v>
      </c>
      <c r="AZ11">
        <f t="shared" ref="AZ11:AZ42" si="33">INT(atanaxisplus/90)+1</f>
        <v>1</v>
      </c>
      <c r="BA11">
        <f t="shared" ref="BA11:BA42" si="34">IF(atanQuad=siaQuad,0,IF(siaQuad&gt;atanQuad,1,-1))</f>
        <v>0</v>
      </c>
      <c r="BB11" s="137">
        <f t="shared" ref="BB11:BB42" si="35">IF(siaQuad=atanQuad,atanaxisplus/2,(atanaxisplus+180*multiplier)/2)</f>
        <v>0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</row>
    <row r="12" spans="1:89" customFormat="1" ht="15" customHeight="1" x14ac:dyDescent="0.25">
      <c r="A12" s="22">
        <f t="shared" si="1"/>
        <v>2</v>
      </c>
      <c r="B12" s="11"/>
      <c r="C12" s="199"/>
      <c r="D12" s="11"/>
      <c r="E12" s="12"/>
      <c r="F12" s="13"/>
      <c r="G12" s="12"/>
      <c r="H12" s="31" t="str">
        <f t="shared" si="2"/>
        <v/>
      </c>
      <c r="I12" s="12"/>
      <c r="J12" s="13"/>
      <c r="K12" s="12"/>
      <c r="L12" s="31" t="str">
        <f t="shared" si="3"/>
        <v/>
      </c>
      <c r="M12" s="131" t="str">
        <f t="shared" si="4"/>
        <v/>
      </c>
      <c r="N12" s="181" t="str">
        <f t="shared" si="5"/>
        <v/>
      </c>
      <c r="O12" s="190"/>
      <c r="P12" s="192"/>
      <c r="Q12" s="132" t="str">
        <f t="shared" si="6"/>
        <v/>
      </c>
      <c r="R12" s="133"/>
      <c r="S12" s="133"/>
      <c r="T12" s="139"/>
      <c r="U12" s="140"/>
      <c r="V12" s="22"/>
      <c r="X12">
        <f t="shared" ref="X12:X75" si="36">IF(AND(B12="",C12="",D12=""),0,1)</f>
        <v>0</v>
      </c>
      <c r="Y12" s="24">
        <f t="shared" si="7"/>
        <v>1</v>
      </c>
      <c r="Z12" s="24">
        <f t="shared" si="8"/>
        <v>0</v>
      </c>
      <c r="AA12" s="24">
        <f t="shared" si="9"/>
        <v>0</v>
      </c>
      <c r="AB12" s="136">
        <f t="shared" si="10"/>
        <v>0</v>
      </c>
      <c r="AC12" s="24">
        <f t="shared" si="11"/>
        <v>0</v>
      </c>
      <c r="AD12" s="24">
        <f t="shared" si="12"/>
        <v>0</v>
      </c>
      <c r="AE12" s="24">
        <f t="shared" si="13"/>
        <v>0</v>
      </c>
      <c r="AF12" s="24">
        <f t="shared" si="14"/>
        <v>0</v>
      </c>
      <c r="AG12" s="24">
        <f t="shared" si="15"/>
        <v>0</v>
      </c>
      <c r="AH12" s="24">
        <f t="shared" si="16"/>
        <v>0</v>
      </c>
      <c r="AI12" s="24">
        <f t="shared" si="17"/>
        <v>0</v>
      </c>
      <c r="AJ12" s="262">
        <f t="shared" ref="AJ12:AJ75" si="37">AF12</f>
        <v>0</v>
      </c>
      <c r="AK12" s="262">
        <f t="shared" si="18"/>
        <v>0</v>
      </c>
      <c r="AL12" s="262">
        <f t="shared" si="19"/>
        <v>0</v>
      </c>
      <c r="AM12" s="248">
        <f t="shared" si="20"/>
        <v>0</v>
      </c>
      <c r="AN12" s="250">
        <f t="shared" si="21"/>
        <v>0</v>
      </c>
      <c r="AO12" s="24">
        <f t="shared" si="22"/>
        <v>0</v>
      </c>
      <c r="AP12" s="24">
        <f t="shared" si="23"/>
        <v>0</v>
      </c>
      <c r="AQ12" s="24">
        <f t="shared" si="24"/>
        <v>0</v>
      </c>
      <c r="AR12" s="24">
        <f t="shared" si="25"/>
        <v>0</v>
      </c>
      <c r="AS12">
        <f t="shared" si="26"/>
        <v>0</v>
      </c>
      <c r="AT12">
        <f t="shared" si="27"/>
        <v>0</v>
      </c>
      <c r="AU12" s="137">
        <f t="shared" si="28"/>
        <v>0</v>
      </c>
      <c r="AV12" s="138">
        <f t="shared" si="29"/>
        <v>1</v>
      </c>
      <c r="AW12" s="138">
        <f t="shared" si="30"/>
        <v>9.9999999999999995E-8</v>
      </c>
      <c r="AX12">
        <f t="shared" si="31"/>
        <v>0</v>
      </c>
      <c r="AY12">
        <f t="shared" si="32"/>
        <v>0</v>
      </c>
      <c r="AZ12">
        <f t="shared" si="33"/>
        <v>1</v>
      </c>
      <c r="BA12">
        <f t="shared" si="34"/>
        <v>0</v>
      </c>
      <c r="BB12" s="137">
        <f t="shared" si="35"/>
        <v>0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</row>
    <row r="13" spans="1:89" customFormat="1" ht="15" customHeight="1" x14ac:dyDescent="0.25">
      <c r="A13" s="22">
        <f t="shared" si="1"/>
        <v>3</v>
      </c>
      <c r="B13" s="11"/>
      <c r="C13" s="199"/>
      <c r="D13" s="11"/>
      <c r="E13" s="12"/>
      <c r="F13" s="13"/>
      <c r="G13" s="12"/>
      <c r="H13" s="31" t="str">
        <f t="shared" si="2"/>
        <v/>
      </c>
      <c r="I13" s="12"/>
      <c r="J13" s="13"/>
      <c r="K13" s="12"/>
      <c r="L13" s="31" t="str">
        <f t="shared" si="3"/>
        <v/>
      </c>
      <c r="M13" s="131" t="str">
        <f t="shared" si="4"/>
        <v/>
      </c>
      <c r="N13" s="181" t="str">
        <f t="shared" si="5"/>
        <v/>
      </c>
      <c r="O13" s="190"/>
      <c r="P13" s="192"/>
      <c r="Q13" s="132" t="str">
        <f t="shared" si="6"/>
        <v/>
      </c>
      <c r="R13" s="133"/>
      <c r="S13" s="133"/>
      <c r="T13" s="139"/>
      <c r="U13" s="140"/>
      <c r="V13" s="22"/>
      <c r="X13">
        <f t="shared" si="36"/>
        <v>0</v>
      </c>
      <c r="Y13" s="24">
        <f t="shared" si="7"/>
        <v>1</v>
      </c>
      <c r="Z13" s="24">
        <f t="shared" si="8"/>
        <v>0</v>
      </c>
      <c r="AA13" s="24">
        <f t="shared" si="9"/>
        <v>0</v>
      </c>
      <c r="AB13" s="136">
        <f t="shared" si="10"/>
        <v>0</v>
      </c>
      <c r="AC13" s="24">
        <f t="shared" si="11"/>
        <v>0</v>
      </c>
      <c r="AD13" s="24">
        <f t="shared" si="12"/>
        <v>0</v>
      </c>
      <c r="AE13" s="24">
        <f t="shared" si="13"/>
        <v>0</v>
      </c>
      <c r="AF13" s="24">
        <f t="shared" si="14"/>
        <v>0</v>
      </c>
      <c r="AG13" s="24">
        <f t="shared" si="15"/>
        <v>0</v>
      </c>
      <c r="AH13" s="24">
        <f t="shared" si="16"/>
        <v>0</v>
      </c>
      <c r="AI13" s="24">
        <f t="shared" si="17"/>
        <v>0</v>
      </c>
      <c r="AJ13" s="262">
        <f t="shared" si="37"/>
        <v>0</v>
      </c>
      <c r="AK13" s="262">
        <f t="shared" si="18"/>
        <v>0</v>
      </c>
      <c r="AL13" s="262">
        <f t="shared" si="19"/>
        <v>0</v>
      </c>
      <c r="AM13" s="248">
        <f t="shared" si="20"/>
        <v>0</v>
      </c>
      <c r="AN13" s="250">
        <f t="shared" si="21"/>
        <v>0</v>
      </c>
      <c r="AO13" s="24">
        <f t="shared" si="22"/>
        <v>0</v>
      </c>
      <c r="AP13" s="24">
        <f t="shared" si="23"/>
        <v>0</v>
      </c>
      <c r="AQ13" s="24">
        <f t="shared" si="24"/>
        <v>0</v>
      </c>
      <c r="AR13" s="24">
        <f t="shared" si="25"/>
        <v>0</v>
      </c>
      <c r="AS13">
        <f t="shared" si="26"/>
        <v>0</v>
      </c>
      <c r="AT13">
        <f t="shared" si="27"/>
        <v>0</v>
      </c>
      <c r="AU13" s="137">
        <f t="shared" si="28"/>
        <v>0</v>
      </c>
      <c r="AV13" s="138">
        <f t="shared" si="29"/>
        <v>1</v>
      </c>
      <c r="AW13" s="138">
        <f t="shared" si="30"/>
        <v>9.9999999999999995E-8</v>
      </c>
      <c r="AX13">
        <f t="shared" si="31"/>
        <v>0</v>
      </c>
      <c r="AY13">
        <f t="shared" si="32"/>
        <v>0</v>
      </c>
      <c r="AZ13">
        <f t="shared" si="33"/>
        <v>1</v>
      </c>
      <c r="BA13">
        <f t="shared" si="34"/>
        <v>0</v>
      </c>
      <c r="BB13" s="137">
        <f t="shared" si="35"/>
        <v>0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</row>
    <row r="14" spans="1:89" customFormat="1" ht="15" customHeight="1" x14ac:dyDescent="0.25">
      <c r="A14" s="22">
        <f t="shared" si="1"/>
        <v>4</v>
      </c>
      <c r="B14" s="11"/>
      <c r="C14" s="199"/>
      <c r="D14" s="11"/>
      <c r="E14" s="12"/>
      <c r="F14" s="13"/>
      <c r="G14" s="12"/>
      <c r="H14" s="31" t="str">
        <f t="shared" si="2"/>
        <v/>
      </c>
      <c r="I14" s="12"/>
      <c r="J14" s="13"/>
      <c r="K14" s="12"/>
      <c r="L14" s="31" t="str">
        <f t="shared" si="3"/>
        <v/>
      </c>
      <c r="M14" s="131" t="str">
        <f t="shared" si="4"/>
        <v/>
      </c>
      <c r="N14" s="181" t="str">
        <f t="shared" si="5"/>
        <v/>
      </c>
      <c r="O14" s="190"/>
      <c r="P14" s="192"/>
      <c r="Q14" s="132" t="str">
        <f t="shared" si="6"/>
        <v/>
      </c>
      <c r="R14" s="133"/>
      <c r="S14" s="133"/>
      <c r="T14" s="139"/>
      <c r="U14" s="140"/>
      <c r="V14" s="22"/>
      <c r="X14">
        <f t="shared" si="36"/>
        <v>0</v>
      </c>
      <c r="Y14" s="24">
        <f t="shared" si="7"/>
        <v>1</v>
      </c>
      <c r="Z14" s="24">
        <f t="shared" si="8"/>
        <v>0</v>
      </c>
      <c r="AA14" s="24">
        <f t="shared" si="9"/>
        <v>0</v>
      </c>
      <c r="AB14" s="136">
        <f t="shared" si="10"/>
        <v>0</v>
      </c>
      <c r="AC14" s="24">
        <f t="shared" si="11"/>
        <v>0</v>
      </c>
      <c r="AD14" s="24">
        <f t="shared" si="12"/>
        <v>0</v>
      </c>
      <c r="AE14" s="24">
        <f t="shared" si="13"/>
        <v>0</v>
      </c>
      <c r="AF14" s="24">
        <f t="shared" si="14"/>
        <v>0</v>
      </c>
      <c r="AG14" s="24">
        <f t="shared" si="15"/>
        <v>0</v>
      </c>
      <c r="AH14" s="24">
        <f t="shared" si="16"/>
        <v>0</v>
      </c>
      <c r="AI14" s="24">
        <f t="shared" si="17"/>
        <v>0</v>
      </c>
      <c r="AJ14" s="262">
        <f t="shared" si="37"/>
        <v>0</v>
      </c>
      <c r="AK14" s="262">
        <f t="shared" si="18"/>
        <v>0</v>
      </c>
      <c r="AL14" s="262">
        <f t="shared" si="19"/>
        <v>0</v>
      </c>
      <c r="AM14" s="248">
        <f t="shared" si="20"/>
        <v>0</v>
      </c>
      <c r="AN14" s="250">
        <f t="shared" si="21"/>
        <v>0</v>
      </c>
      <c r="AO14" s="24">
        <f t="shared" si="22"/>
        <v>0</v>
      </c>
      <c r="AP14" s="24">
        <f t="shared" si="23"/>
        <v>0</v>
      </c>
      <c r="AQ14" s="24">
        <f t="shared" si="24"/>
        <v>0</v>
      </c>
      <c r="AR14" s="24">
        <f t="shared" si="25"/>
        <v>0</v>
      </c>
      <c r="AS14">
        <f t="shared" si="26"/>
        <v>0</v>
      </c>
      <c r="AT14">
        <f t="shared" si="27"/>
        <v>0</v>
      </c>
      <c r="AU14" s="137">
        <f t="shared" si="28"/>
        <v>0</v>
      </c>
      <c r="AV14" s="138">
        <f t="shared" si="29"/>
        <v>1</v>
      </c>
      <c r="AW14" s="138">
        <f t="shared" si="30"/>
        <v>9.9999999999999995E-8</v>
      </c>
      <c r="AX14">
        <f t="shared" si="31"/>
        <v>0</v>
      </c>
      <c r="AY14">
        <f t="shared" si="32"/>
        <v>0</v>
      </c>
      <c r="AZ14">
        <f t="shared" si="33"/>
        <v>1</v>
      </c>
      <c r="BA14">
        <f t="shared" si="34"/>
        <v>0</v>
      </c>
      <c r="BB14" s="137">
        <f t="shared" si="35"/>
        <v>0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</row>
    <row r="15" spans="1:89" customFormat="1" ht="15" customHeight="1" x14ac:dyDescent="0.25">
      <c r="A15" s="22">
        <f t="shared" si="1"/>
        <v>5</v>
      </c>
      <c r="B15" s="11"/>
      <c r="C15" s="199"/>
      <c r="D15" s="11"/>
      <c r="E15" s="12"/>
      <c r="F15" s="13"/>
      <c r="G15" s="12"/>
      <c r="H15" s="31" t="str">
        <f t="shared" si="2"/>
        <v/>
      </c>
      <c r="I15" s="12"/>
      <c r="J15" s="13"/>
      <c r="K15" s="12"/>
      <c r="L15" s="31" t="str">
        <f t="shared" si="3"/>
        <v/>
      </c>
      <c r="M15" s="131" t="str">
        <f t="shared" si="4"/>
        <v/>
      </c>
      <c r="N15" s="181" t="str">
        <f t="shared" si="5"/>
        <v/>
      </c>
      <c r="O15" s="190"/>
      <c r="P15" s="192"/>
      <c r="Q15" s="132" t="str">
        <f t="shared" si="6"/>
        <v/>
      </c>
      <c r="R15" s="133"/>
      <c r="S15" s="133"/>
      <c r="T15" s="139"/>
      <c r="U15" s="140"/>
      <c r="V15" s="22"/>
      <c r="X15">
        <f t="shared" si="36"/>
        <v>0</v>
      </c>
      <c r="Y15" s="24">
        <f t="shared" si="7"/>
        <v>1</v>
      </c>
      <c r="Z15" s="24">
        <f t="shared" si="8"/>
        <v>0</v>
      </c>
      <c r="AA15" s="24">
        <f t="shared" si="9"/>
        <v>0</v>
      </c>
      <c r="AB15" s="136">
        <f t="shared" si="10"/>
        <v>0</v>
      </c>
      <c r="AC15" s="24">
        <f t="shared" si="11"/>
        <v>0</v>
      </c>
      <c r="AD15" s="24">
        <f t="shared" si="12"/>
        <v>0</v>
      </c>
      <c r="AE15" s="24">
        <f t="shared" si="13"/>
        <v>0</v>
      </c>
      <c r="AF15" s="24">
        <f t="shared" si="14"/>
        <v>0</v>
      </c>
      <c r="AG15" s="24">
        <f t="shared" si="15"/>
        <v>0</v>
      </c>
      <c r="AH15" s="24">
        <f t="shared" si="16"/>
        <v>0</v>
      </c>
      <c r="AI15" s="24">
        <f t="shared" si="17"/>
        <v>0</v>
      </c>
      <c r="AJ15" s="262">
        <f t="shared" si="37"/>
        <v>0</v>
      </c>
      <c r="AK15" s="262">
        <f t="shared" si="18"/>
        <v>0</v>
      </c>
      <c r="AL15" s="262">
        <f t="shared" si="19"/>
        <v>0</v>
      </c>
      <c r="AM15" s="248">
        <f t="shared" si="20"/>
        <v>0</v>
      </c>
      <c r="AN15" s="250">
        <f t="shared" si="21"/>
        <v>0</v>
      </c>
      <c r="AO15" s="24">
        <f t="shared" si="22"/>
        <v>0</v>
      </c>
      <c r="AP15" s="24">
        <f t="shared" si="23"/>
        <v>0</v>
      </c>
      <c r="AQ15" s="24">
        <f t="shared" si="24"/>
        <v>0</v>
      </c>
      <c r="AR15" s="24">
        <f t="shared" si="25"/>
        <v>0</v>
      </c>
      <c r="AS15">
        <f t="shared" si="26"/>
        <v>0</v>
      </c>
      <c r="AT15">
        <f t="shared" si="27"/>
        <v>0</v>
      </c>
      <c r="AU15" s="137">
        <f t="shared" si="28"/>
        <v>0</v>
      </c>
      <c r="AV15" s="138">
        <f t="shared" si="29"/>
        <v>1</v>
      </c>
      <c r="AW15" s="138">
        <f t="shared" si="30"/>
        <v>9.9999999999999995E-8</v>
      </c>
      <c r="AX15">
        <f t="shared" si="31"/>
        <v>0</v>
      </c>
      <c r="AY15">
        <f t="shared" si="32"/>
        <v>0</v>
      </c>
      <c r="AZ15">
        <f t="shared" si="33"/>
        <v>1</v>
      </c>
      <c r="BA15">
        <f t="shared" si="34"/>
        <v>0</v>
      </c>
      <c r="BB15" s="137">
        <f t="shared" si="35"/>
        <v>0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</row>
    <row r="16" spans="1:89" customFormat="1" ht="15" customHeight="1" x14ac:dyDescent="0.25">
      <c r="A16" s="22">
        <f t="shared" si="1"/>
        <v>6</v>
      </c>
      <c r="B16" s="11"/>
      <c r="C16" s="199"/>
      <c r="D16" s="11"/>
      <c r="E16" s="12"/>
      <c r="F16" s="13"/>
      <c r="G16" s="12"/>
      <c r="H16" s="31" t="str">
        <f t="shared" si="2"/>
        <v/>
      </c>
      <c r="I16" s="12"/>
      <c r="J16" s="13"/>
      <c r="K16" s="12"/>
      <c r="L16" s="31" t="str">
        <f t="shared" si="3"/>
        <v/>
      </c>
      <c r="M16" s="131" t="str">
        <f t="shared" si="4"/>
        <v/>
      </c>
      <c r="N16" s="181" t="str">
        <f t="shared" si="5"/>
        <v/>
      </c>
      <c r="O16" s="190"/>
      <c r="P16" s="192"/>
      <c r="Q16" s="132" t="str">
        <f t="shared" si="6"/>
        <v/>
      </c>
      <c r="R16" s="133"/>
      <c r="S16" s="133"/>
      <c r="T16" s="139"/>
      <c r="U16" s="140"/>
      <c r="V16" s="22"/>
      <c r="X16">
        <f t="shared" si="36"/>
        <v>0</v>
      </c>
      <c r="Y16" s="24">
        <f t="shared" si="7"/>
        <v>1</v>
      </c>
      <c r="Z16" s="24">
        <f t="shared" si="8"/>
        <v>0</v>
      </c>
      <c r="AA16" s="24">
        <f t="shared" si="9"/>
        <v>0</v>
      </c>
      <c r="AB16" s="136">
        <f t="shared" si="10"/>
        <v>0</v>
      </c>
      <c r="AC16" s="24">
        <f t="shared" si="11"/>
        <v>0</v>
      </c>
      <c r="AD16" s="24">
        <f t="shared" si="12"/>
        <v>0</v>
      </c>
      <c r="AE16" s="24">
        <f t="shared" si="13"/>
        <v>0</v>
      </c>
      <c r="AF16" s="24">
        <f t="shared" si="14"/>
        <v>0</v>
      </c>
      <c r="AG16" s="24">
        <f t="shared" si="15"/>
        <v>0</v>
      </c>
      <c r="AH16" s="24">
        <f t="shared" si="16"/>
        <v>0</v>
      </c>
      <c r="AI16" s="24">
        <f t="shared" si="17"/>
        <v>0</v>
      </c>
      <c r="AJ16" s="262">
        <f t="shared" si="37"/>
        <v>0</v>
      </c>
      <c r="AK16" s="262">
        <f t="shared" si="18"/>
        <v>0</v>
      </c>
      <c r="AL16" s="262">
        <f t="shared" si="19"/>
        <v>0</v>
      </c>
      <c r="AM16" s="248">
        <f t="shared" si="20"/>
        <v>0</v>
      </c>
      <c r="AN16" s="250">
        <f t="shared" si="21"/>
        <v>0</v>
      </c>
      <c r="AO16" s="24">
        <f t="shared" si="22"/>
        <v>0</v>
      </c>
      <c r="AP16" s="24">
        <f t="shared" si="23"/>
        <v>0</v>
      </c>
      <c r="AQ16" s="24">
        <f t="shared" si="24"/>
        <v>0</v>
      </c>
      <c r="AR16" s="24">
        <f t="shared" si="25"/>
        <v>0</v>
      </c>
      <c r="AS16">
        <f t="shared" si="26"/>
        <v>0</v>
      </c>
      <c r="AT16">
        <f t="shared" si="27"/>
        <v>0</v>
      </c>
      <c r="AU16" s="137">
        <f t="shared" si="28"/>
        <v>0</v>
      </c>
      <c r="AV16" s="138">
        <f t="shared" si="29"/>
        <v>1</v>
      </c>
      <c r="AW16" s="138">
        <f t="shared" si="30"/>
        <v>9.9999999999999995E-8</v>
      </c>
      <c r="AX16">
        <f t="shared" si="31"/>
        <v>0</v>
      </c>
      <c r="AY16">
        <f t="shared" si="32"/>
        <v>0</v>
      </c>
      <c r="AZ16">
        <f t="shared" si="33"/>
        <v>1</v>
      </c>
      <c r="BA16">
        <f t="shared" si="34"/>
        <v>0</v>
      </c>
      <c r="BB16" s="137">
        <f t="shared" si="35"/>
        <v>0</v>
      </c>
      <c r="BC16" s="73"/>
      <c r="BD16" s="6"/>
      <c r="BE16" s="6"/>
      <c r="BF16" s="6"/>
      <c r="BG16" s="6"/>
      <c r="BH16" s="73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</row>
    <row r="17" spans="1:89" customFormat="1" ht="15" customHeight="1" x14ac:dyDescent="0.25">
      <c r="A17" s="22">
        <f t="shared" si="1"/>
        <v>7</v>
      </c>
      <c r="B17" s="11"/>
      <c r="C17" s="199"/>
      <c r="D17" s="11"/>
      <c r="E17" s="12"/>
      <c r="F17" s="13"/>
      <c r="G17" s="12"/>
      <c r="H17" s="31" t="str">
        <f t="shared" si="2"/>
        <v/>
      </c>
      <c r="I17" s="12"/>
      <c r="J17" s="13"/>
      <c r="K17" s="12"/>
      <c r="L17" s="31" t="str">
        <f t="shared" si="3"/>
        <v/>
      </c>
      <c r="M17" s="131" t="str">
        <f t="shared" si="4"/>
        <v/>
      </c>
      <c r="N17" s="181" t="str">
        <f t="shared" si="5"/>
        <v/>
      </c>
      <c r="O17" s="190"/>
      <c r="P17" s="192"/>
      <c r="Q17" s="132" t="str">
        <f t="shared" si="6"/>
        <v/>
      </c>
      <c r="R17" s="133"/>
      <c r="S17" s="133"/>
      <c r="T17" s="139"/>
      <c r="U17" s="140"/>
      <c r="V17" s="22"/>
      <c r="X17">
        <f t="shared" si="36"/>
        <v>0</v>
      </c>
      <c r="Y17" s="24">
        <f t="shared" si="7"/>
        <v>1</v>
      </c>
      <c r="Z17" s="24">
        <f t="shared" si="8"/>
        <v>0</v>
      </c>
      <c r="AA17" s="24">
        <f t="shared" si="9"/>
        <v>0</v>
      </c>
      <c r="AB17" s="136">
        <f t="shared" si="10"/>
        <v>0</v>
      </c>
      <c r="AC17" s="24">
        <f t="shared" si="11"/>
        <v>0</v>
      </c>
      <c r="AD17" s="24">
        <f t="shared" si="12"/>
        <v>0</v>
      </c>
      <c r="AE17" s="24">
        <f t="shared" si="13"/>
        <v>0</v>
      </c>
      <c r="AF17" s="24">
        <f t="shared" si="14"/>
        <v>0</v>
      </c>
      <c r="AG17" s="24">
        <f t="shared" si="15"/>
        <v>0</v>
      </c>
      <c r="AH17" s="24">
        <f t="shared" si="16"/>
        <v>0</v>
      </c>
      <c r="AI17" s="24">
        <f t="shared" si="17"/>
        <v>0</v>
      </c>
      <c r="AJ17" s="262">
        <f t="shared" si="37"/>
        <v>0</v>
      </c>
      <c r="AK17" s="262">
        <f t="shared" si="18"/>
        <v>0</v>
      </c>
      <c r="AL17" s="262">
        <f t="shared" si="19"/>
        <v>0</v>
      </c>
      <c r="AM17" s="248">
        <f t="shared" si="20"/>
        <v>0</v>
      </c>
      <c r="AN17" s="250">
        <f t="shared" si="21"/>
        <v>0</v>
      </c>
      <c r="AO17" s="24">
        <f t="shared" si="22"/>
        <v>0</v>
      </c>
      <c r="AP17" s="24">
        <f t="shared" si="23"/>
        <v>0</v>
      </c>
      <c r="AQ17" s="24">
        <f t="shared" si="24"/>
        <v>0</v>
      </c>
      <c r="AR17" s="24">
        <f t="shared" si="25"/>
        <v>0</v>
      </c>
      <c r="AS17">
        <f t="shared" si="26"/>
        <v>0</v>
      </c>
      <c r="AT17">
        <f t="shared" si="27"/>
        <v>0</v>
      </c>
      <c r="AU17" s="137">
        <f t="shared" si="28"/>
        <v>0</v>
      </c>
      <c r="AV17" s="138">
        <f t="shared" si="29"/>
        <v>1</v>
      </c>
      <c r="AW17" s="138">
        <f t="shared" si="30"/>
        <v>9.9999999999999995E-8</v>
      </c>
      <c r="AX17">
        <f t="shared" si="31"/>
        <v>0</v>
      </c>
      <c r="AY17">
        <f t="shared" si="32"/>
        <v>0</v>
      </c>
      <c r="AZ17">
        <f t="shared" si="33"/>
        <v>1</v>
      </c>
      <c r="BA17">
        <f t="shared" si="34"/>
        <v>0</v>
      </c>
      <c r="BB17" s="137">
        <f t="shared" si="35"/>
        <v>0</v>
      </c>
      <c r="BC17" s="73"/>
      <c r="BD17" s="6"/>
      <c r="BE17" s="6"/>
      <c r="BF17" s="6"/>
      <c r="BG17" s="6"/>
      <c r="BH17" s="73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8" spans="1:89" customFormat="1" ht="15" customHeight="1" x14ac:dyDescent="0.25">
      <c r="A18" s="22">
        <f t="shared" si="1"/>
        <v>8</v>
      </c>
      <c r="B18" s="11"/>
      <c r="C18" s="199"/>
      <c r="D18" s="11"/>
      <c r="E18" s="12"/>
      <c r="F18" s="13"/>
      <c r="G18" s="12"/>
      <c r="H18" s="31" t="str">
        <f t="shared" si="2"/>
        <v/>
      </c>
      <c r="I18" s="12"/>
      <c r="J18" s="13"/>
      <c r="K18" s="12"/>
      <c r="L18" s="31" t="str">
        <f t="shared" si="3"/>
        <v/>
      </c>
      <c r="M18" s="131" t="str">
        <f t="shared" si="4"/>
        <v/>
      </c>
      <c r="N18" s="181" t="str">
        <f t="shared" si="5"/>
        <v/>
      </c>
      <c r="O18" s="190"/>
      <c r="P18" s="192"/>
      <c r="Q18" s="132" t="str">
        <f t="shared" si="6"/>
        <v/>
      </c>
      <c r="R18" s="133"/>
      <c r="S18" s="133"/>
      <c r="T18" s="139"/>
      <c r="U18" s="140"/>
      <c r="V18" s="22"/>
      <c r="X18">
        <f t="shared" si="36"/>
        <v>0</v>
      </c>
      <c r="Y18" s="24">
        <f t="shared" si="7"/>
        <v>1</v>
      </c>
      <c r="Z18" s="24">
        <f t="shared" si="8"/>
        <v>0</v>
      </c>
      <c r="AA18" s="24">
        <f t="shared" si="9"/>
        <v>0</v>
      </c>
      <c r="AB18" s="136">
        <f t="shared" si="10"/>
        <v>0</v>
      </c>
      <c r="AC18" s="24">
        <f t="shared" si="11"/>
        <v>0</v>
      </c>
      <c r="AD18" s="24">
        <f t="shared" si="12"/>
        <v>0</v>
      </c>
      <c r="AE18" s="24">
        <f t="shared" si="13"/>
        <v>0</v>
      </c>
      <c r="AF18" s="24">
        <f t="shared" si="14"/>
        <v>0</v>
      </c>
      <c r="AG18" s="24">
        <f t="shared" si="15"/>
        <v>0</v>
      </c>
      <c r="AH18" s="24">
        <f t="shared" si="16"/>
        <v>0</v>
      </c>
      <c r="AI18" s="24">
        <f t="shared" si="17"/>
        <v>0</v>
      </c>
      <c r="AJ18" s="262">
        <f t="shared" si="37"/>
        <v>0</v>
      </c>
      <c r="AK18" s="262">
        <f t="shared" si="18"/>
        <v>0</v>
      </c>
      <c r="AL18" s="262">
        <f t="shared" si="19"/>
        <v>0</v>
      </c>
      <c r="AM18" s="248">
        <f t="shared" si="20"/>
        <v>0</v>
      </c>
      <c r="AN18" s="250">
        <f t="shared" si="21"/>
        <v>0</v>
      </c>
      <c r="AO18" s="24">
        <f t="shared" si="22"/>
        <v>0</v>
      </c>
      <c r="AP18" s="24">
        <f t="shared" si="23"/>
        <v>0</v>
      </c>
      <c r="AQ18" s="24">
        <f t="shared" si="24"/>
        <v>0</v>
      </c>
      <c r="AR18" s="24">
        <f t="shared" si="25"/>
        <v>0</v>
      </c>
      <c r="AS18">
        <f t="shared" si="26"/>
        <v>0</v>
      </c>
      <c r="AT18">
        <f t="shared" si="27"/>
        <v>0</v>
      </c>
      <c r="AU18" s="137">
        <f t="shared" si="28"/>
        <v>0</v>
      </c>
      <c r="AV18" s="138">
        <f t="shared" si="29"/>
        <v>1</v>
      </c>
      <c r="AW18" s="138">
        <f t="shared" si="30"/>
        <v>9.9999999999999995E-8</v>
      </c>
      <c r="AX18">
        <f t="shared" si="31"/>
        <v>0</v>
      </c>
      <c r="AY18">
        <f t="shared" si="32"/>
        <v>0</v>
      </c>
      <c r="AZ18">
        <f t="shared" si="33"/>
        <v>1</v>
      </c>
      <c r="BA18">
        <f t="shared" si="34"/>
        <v>0</v>
      </c>
      <c r="BB18" s="137">
        <f t="shared" si="35"/>
        <v>0</v>
      </c>
      <c r="BC18" s="73"/>
      <c r="BD18" s="6"/>
      <c r="BE18" s="6"/>
      <c r="BF18" s="6"/>
      <c r="BG18" s="6"/>
      <c r="BH18" s="73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</row>
    <row r="19" spans="1:89" customFormat="1" ht="15" customHeight="1" x14ac:dyDescent="0.25">
      <c r="A19" s="22">
        <f t="shared" si="1"/>
        <v>9</v>
      </c>
      <c r="B19" s="11"/>
      <c r="C19" s="199"/>
      <c r="D19" s="11"/>
      <c r="E19" s="12"/>
      <c r="F19" s="13"/>
      <c r="G19" s="12"/>
      <c r="H19" s="31" t="str">
        <f t="shared" si="2"/>
        <v/>
      </c>
      <c r="I19" s="12"/>
      <c r="J19" s="13"/>
      <c r="K19" s="12"/>
      <c r="L19" s="31" t="str">
        <f t="shared" si="3"/>
        <v/>
      </c>
      <c r="M19" s="131" t="str">
        <f t="shared" si="4"/>
        <v/>
      </c>
      <c r="N19" s="181" t="str">
        <f t="shared" si="5"/>
        <v/>
      </c>
      <c r="O19" s="190"/>
      <c r="P19" s="192"/>
      <c r="Q19" s="132" t="str">
        <f t="shared" si="6"/>
        <v/>
      </c>
      <c r="R19" s="133"/>
      <c r="S19" s="133"/>
      <c r="T19" s="139"/>
      <c r="U19" s="140"/>
      <c r="V19" s="22"/>
      <c r="X19">
        <f t="shared" si="36"/>
        <v>0</v>
      </c>
      <c r="Y19" s="24">
        <f t="shared" si="7"/>
        <v>1</v>
      </c>
      <c r="Z19" s="24">
        <f t="shared" si="8"/>
        <v>0</v>
      </c>
      <c r="AA19" s="24">
        <f t="shared" si="9"/>
        <v>0</v>
      </c>
      <c r="AB19" s="136">
        <f t="shared" si="10"/>
        <v>0</v>
      </c>
      <c r="AC19" s="24">
        <f t="shared" si="11"/>
        <v>0</v>
      </c>
      <c r="AD19" s="24">
        <f t="shared" si="12"/>
        <v>0</v>
      </c>
      <c r="AE19" s="24">
        <f t="shared" si="13"/>
        <v>0</v>
      </c>
      <c r="AF19" s="24">
        <f t="shared" si="14"/>
        <v>0</v>
      </c>
      <c r="AG19" s="24">
        <f t="shared" si="15"/>
        <v>0</v>
      </c>
      <c r="AH19" s="24">
        <f t="shared" si="16"/>
        <v>0</v>
      </c>
      <c r="AI19" s="24">
        <f t="shared" si="17"/>
        <v>0</v>
      </c>
      <c r="AJ19" s="262">
        <f t="shared" si="37"/>
        <v>0</v>
      </c>
      <c r="AK19" s="262">
        <f t="shared" si="18"/>
        <v>0</v>
      </c>
      <c r="AL19" s="262">
        <f t="shared" si="19"/>
        <v>0</v>
      </c>
      <c r="AM19" s="248">
        <f t="shared" si="20"/>
        <v>0</v>
      </c>
      <c r="AN19" s="250">
        <f t="shared" si="21"/>
        <v>0</v>
      </c>
      <c r="AO19" s="24">
        <f t="shared" si="22"/>
        <v>0</v>
      </c>
      <c r="AP19" s="24">
        <f t="shared" si="23"/>
        <v>0</v>
      </c>
      <c r="AQ19" s="24">
        <f t="shared" si="24"/>
        <v>0</v>
      </c>
      <c r="AR19" s="24">
        <f t="shared" si="25"/>
        <v>0</v>
      </c>
      <c r="AS19">
        <f t="shared" si="26"/>
        <v>0</v>
      </c>
      <c r="AT19">
        <f t="shared" si="27"/>
        <v>0</v>
      </c>
      <c r="AU19" s="137">
        <f t="shared" si="28"/>
        <v>0</v>
      </c>
      <c r="AV19" s="138">
        <f t="shared" si="29"/>
        <v>1</v>
      </c>
      <c r="AW19" s="138">
        <f t="shared" si="30"/>
        <v>9.9999999999999995E-8</v>
      </c>
      <c r="AX19">
        <f t="shared" si="31"/>
        <v>0</v>
      </c>
      <c r="AY19">
        <f t="shared" si="32"/>
        <v>0</v>
      </c>
      <c r="AZ19">
        <f t="shared" si="33"/>
        <v>1</v>
      </c>
      <c r="BA19">
        <f t="shared" si="34"/>
        <v>0</v>
      </c>
      <c r="BB19" s="137">
        <f t="shared" si="35"/>
        <v>0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</row>
    <row r="20" spans="1:89" customFormat="1" ht="15" customHeight="1" x14ac:dyDescent="0.25">
      <c r="A20" s="22">
        <f t="shared" si="1"/>
        <v>10</v>
      </c>
      <c r="B20" s="11"/>
      <c r="C20" s="199"/>
      <c r="D20" s="11"/>
      <c r="E20" s="12"/>
      <c r="F20" s="13"/>
      <c r="G20" s="12"/>
      <c r="H20" s="31" t="str">
        <f t="shared" si="2"/>
        <v/>
      </c>
      <c r="I20" s="12"/>
      <c r="J20" s="13"/>
      <c r="K20" s="12"/>
      <c r="L20" s="31" t="str">
        <f t="shared" si="3"/>
        <v/>
      </c>
      <c r="M20" s="131" t="str">
        <f t="shared" si="4"/>
        <v/>
      </c>
      <c r="N20" s="181" t="str">
        <f t="shared" si="5"/>
        <v/>
      </c>
      <c r="O20" s="190"/>
      <c r="P20" s="192"/>
      <c r="Q20" s="132" t="str">
        <f t="shared" si="6"/>
        <v/>
      </c>
      <c r="R20" s="133"/>
      <c r="S20" s="133"/>
      <c r="T20" s="139"/>
      <c r="U20" s="140"/>
      <c r="V20" s="22"/>
      <c r="X20">
        <f t="shared" si="36"/>
        <v>0</v>
      </c>
      <c r="Y20" s="24">
        <f t="shared" si="7"/>
        <v>1</v>
      </c>
      <c r="Z20" s="24">
        <f t="shared" si="8"/>
        <v>0</v>
      </c>
      <c r="AA20" s="24">
        <f t="shared" si="9"/>
        <v>0</v>
      </c>
      <c r="AB20" s="136">
        <f t="shared" si="10"/>
        <v>0</v>
      </c>
      <c r="AC20" s="24">
        <f t="shared" si="11"/>
        <v>0</v>
      </c>
      <c r="AD20" s="24">
        <f t="shared" si="12"/>
        <v>0</v>
      </c>
      <c r="AE20" s="24">
        <f t="shared" si="13"/>
        <v>0</v>
      </c>
      <c r="AF20" s="24">
        <f t="shared" si="14"/>
        <v>0</v>
      </c>
      <c r="AG20" s="24">
        <f t="shared" si="15"/>
        <v>0</v>
      </c>
      <c r="AH20" s="24">
        <f t="shared" si="16"/>
        <v>0</v>
      </c>
      <c r="AI20" s="24">
        <f t="shared" si="17"/>
        <v>0</v>
      </c>
      <c r="AJ20" s="262">
        <f t="shared" si="37"/>
        <v>0</v>
      </c>
      <c r="AK20" s="262">
        <f t="shared" si="18"/>
        <v>0</v>
      </c>
      <c r="AL20" s="262">
        <f t="shared" si="19"/>
        <v>0</v>
      </c>
      <c r="AM20" s="248">
        <f t="shared" si="20"/>
        <v>0</v>
      </c>
      <c r="AN20" s="250">
        <f t="shared" si="21"/>
        <v>0</v>
      </c>
      <c r="AO20" s="24">
        <f t="shared" si="22"/>
        <v>0</v>
      </c>
      <c r="AP20" s="24">
        <f t="shared" si="23"/>
        <v>0</v>
      </c>
      <c r="AQ20" s="24">
        <f t="shared" si="24"/>
        <v>0</v>
      </c>
      <c r="AR20" s="24">
        <f t="shared" si="25"/>
        <v>0</v>
      </c>
      <c r="AS20">
        <f t="shared" si="26"/>
        <v>0</v>
      </c>
      <c r="AT20">
        <f t="shared" si="27"/>
        <v>0</v>
      </c>
      <c r="AU20" s="137">
        <f t="shared" si="28"/>
        <v>0</v>
      </c>
      <c r="AV20" s="138">
        <f t="shared" si="29"/>
        <v>1</v>
      </c>
      <c r="AW20" s="138">
        <f t="shared" si="30"/>
        <v>9.9999999999999995E-8</v>
      </c>
      <c r="AX20">
        <f t="shared" si="31"/>
        <v>0</v>
      </c>
      <c r="AY20">
        <f t="shared" si="32"/>
        <v>0</v>
      </c>
      <c r="AZ20">
        <f t="shared" si="33"/>
        <v>1</v>
      </c>
      <c r="BA20">
        <f t="shared" si="34"/>
        <v>0</v>
      </c>
      <c r="BB20" s="137">
        <f t="shared" si="35"/>
        <v>0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</row>
    <row r="21" spans="1:89" customFormat="1" ht="15" customHeight="1" x14ac:dyDescent="0.25">
      <c r="A21" s="22">
        <f t="shared" si="1"/>
        <v>11</v>
      </c>
      <c r="B21" s="11"/>
      <c r="C21" s="199"/>
      <c r="D21" s="11"/>
      <c r="E21" s="12"/>
      <c r="F21" s="13"/>
      <c r="G21" s="12"/>
      <c r="H21" s="31" t="str">
        <f t="shared" si="2"/>
        <v/>
      </c>
      <c r="I21" s="12"/>
      <c r="J21" s="13"/>
      <c r="K21" s="12"/>
      <c r="L21" s="31" t="str">
        <f t="shared" si="3"/>
        <v/>
      </c>
      <c r="M21" s="131" t="str">
        <f t="shared" si="4"/>
        <v/>
      </c>
      <c r="N21" s="181" t="str">
        <f t="shared" si="5"/>
        <v/>
      </c>
      <c r="O21" s="190"/>
      <c r="P21" s="192"/>
      <c r="Q21" s="132" t="str">
        <f t="shared" si="6"/>
        <v/>
      </c>
      <c r="R21" s="133"/>
      <c r="S21" s="133"/>
      <c r="T21" s="139"/>
      <c r="U21" s="140"/>
      <c r="V21" s="22"/>
      <c r="X21">
        <f t="shared" si="36"/>
        <v>0</v>
      </c>
      <c r="Y21" s="24">
        <f t="shared" si="7"/>
        <v>1</v>
      </c>
      <c r="Z21" s="24">
        <f t="shared" si="8"/>
        <v>0</v>
      </c>
      <c r="AA21" s="24">
        <f t="shared" si="9"/>
        <v>0</v>
      </c>
      <c r="AB21" s="136">
        <f t="shared" si="10"/>
        <v>0</v>
      </c>
      <c r="AC21" s="24">
        <f t="shared" si="11"/>
        <v>0</v>
      </c>
      <c r="AD21" s="24">
        <f t="shared" si="12"/>
        <v>0</v>
      </c>
      <c r="AE21" s="24">
        <f t="shared" si="13"/>
        <v>0</v>
      </c>
      <c r="AF21" s="24">
        <f t="shared" si="14"/>
        <v>0</v>
      </c>
      <c r="AG21" s="24">
        <f t="shared" si="15"/>
        <v>0</v>
      </c>
      <c r="AH21" s="24">
        <f t="shared" si="16"/>
        <v>0</v>
      </c>
      <c r="AI21" s="24">
        <f t="shared" si="17"/>
        <v>0</v>
      </c>
      <c r="AJ21" s="262">
        <f t="shared" si="37"/>
        <v>0</v>
      </c>
      <c r="AK21" s="262">
        <f t="shared" si="18"/>
        <v>0</v>
      </c>
      <c r="AL21" s="262">
        <f t="shared" si="19"/>
        <v>0</v>
      </c>
      <c r="AM21" s="248">
        <f t="shared" si="20"/>
        <v>0</v>
      </c>
      <c r="AN21" s="250">
        <f t="shared" si="21"/>
        <v>0</v>
      </c>
      <c r="AO21" s="24">
        <f t="shared" si="22"/>
        <v>0</v>
      </c>
      <c r="AP21" s="24">
        <f t="shared" si="23"/>
        <v>0</v>
      </c>
      <c r="AQ21" s="24">
        <f t="shared" si="24"/>
        <v>0</v>
      </c>
      <c r="AR21" s="24">
        <f t="shared" si="25"/>
        <v>0</v>
      </c>
      <c r="AS21">
        <f t="shared" si="26"/>
        <v>0</v>
      </c>
      <c r="AT21">
        <f t="shared" si="27"/>
        <v>0</v>
      </c>
      <c r="AU21" s="137">
        <f t="shared" si="28"/>
        <v>0</v>
      </c>
      <c r="AV21" s="138">
        <f t="shared" si="29"/>
        <v>1</v>
      </c>
      <c r="AW21" s="138">
        <f t="shared" si="30"/>
        <v>9.9999999999999995E-8</v>
      </c>
      <c r="AX21">
        <f t="shared" si="31"/>
        <v>0</v>
      </c>
      <c r="AY21">
        <f t="shared" si="32"/>
        <v>0</v>
      </c>
      <c r="AZ21">
        <f t="shared" si="33"/>
        <v>1</v>
      </c>
      <c r="BA21">
        <f t="shared" si="34"/>
        <v>0</v>
      </c>
      <c r="BB21" s="137">
        <f t="shared" si="35"/>
        <v>0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</row>
    <row r="22" spans="1:89" customFormat="1" ht="15" customHeight="1" x14ac:dyDescent="0.25">
      <c r="A22" s="22">
        <f t="shared" si="1"/>
        <v>12</v>
      </c>
      <c r="B22" s="11"/>
      <c r="C22" s="199"/>
      <c r="D22" s="11"/>
      <c r="E22" s="12"/>
      <c r="F22" s="13"/>
      <c r="G22" s="12"/>
      <c r="H22" s="31" t="str">
        <f t="shared" si="2"/>
        <v/>
      </c>
      <c r="I22" s="12"/>
      <c r="J22" s="13"/>
      <c r="K22" s="12"/>
      <c r="L22" s="31" t="str">
        <f t="shared" si="3"/>
        <v/>
      </c>
      <c r="M22" s="131" t="str">
        <f t="shared" si="4"/>
        <v/>
      </c>
      <c r="N22" s="181" t="str">
        <f t="shared" si="5"/>
        <v/>
      </c>
      <c r="O22" s="190"/>
      <c r="P22" s="192"/>
      <c r="Q22" s="132" t="str">
        <f t="shared" si="6"/>
        <v/>
      </c>
      <c r="R22" s="133"/>
      <c r="S22" s="133"/>
      <c r="T22" s="139"/>
      <c r="U22" s="140"/>
      <c r="V22" s="22"/>
      <c r="X22">
        <f t="shared" si="36"/>
        <v>0</v>
      </c>
      <c r="Y22" s="24">
        <f t="shared" si="7"/>
        <v>1</v>
      </c>
      <c r="Z22" s="24">
        <f t="shared" si="8"/>
        <v>0</v>
      </c>
      <c r="AA22" s="24">
        <f t="shared" si="9"/>
        <v>0</v>
      </c>
      <c r="AB22" s="136">
        <f t="shared" si="10"/>
        <v>0</v>
      </c>
      <c r="AC22" s="24">
        <f t="shared" si="11"/>
        <v>0</v>
      </c>
      <c r="AD22" s="24">
        <f t="shared" si="12"/>
        <v>0</v>
      </c>
      <c r="AE22" s="24">
        <f t="shared" si="13"/>
        <v>0</v>
      </c>
      <c r="AF22" s="24">
        <f t="shared" si="14"/>
        <v>0</v>
      </c>
      <c r="AG22" s="24">
        <f t="shared" si="15"/>
        <v>0</v>
      </c>
      <c r="AH22" s="24">
        <f t="shared" si="16"/>
        <v>0</v>
      </c>
      <c r="AI22" s="24">
        <f t="shared" si="17"/>
        <v>0</v>
      </c>
      <c r="AJ22" s="262">
        <f t="shared" si="37"/>
        <v>0</v>
      </c>
      <c r="AK22" s="262">
        <f t="shared" si="18"/>
        <v>0</v>
      </c>
      <c r="AL22" s="262">
        <f t="shared" si="19"/>
        <v>0</v>
      </c>
      <c r="AM22" s="248">
        <f t="shared" si="20"/>
        <v>0</v>
      </c>
      <c r="AN22" s="250">
        <f t="shared" si="21"/>
        <v>0</v>
      </c>
      <c r="AO22" s="24">
        <f t="shared" si="22"/>
        <v>0</v>
      </c>
      <c r="AP22" s="24">
        <f t="shared" si="23"/>
        <v>0</v>
      </c>
      <c r="AQ22" s="24">
        <f t="shared" si="24"/>
        <v>0</v>
      </c>
      <c r="AR22" s="24">
        <f t="shared" si="25"/>
        <v>0</v>
      </c>
      <c r="AS22">
        <f t="shared" si="26"/>
        <v>0</v>
      </c>
      <c r="AT22">
        <f t="shared" si="27"/>
        <v>0</v>
      </c>
      <c r="AU22" s="137">
        <f t="shared" si="28"/>
        <v>0</v>
      </c>
      <c r="AV22" s="138">
        <f t="shared" si="29"/>
        <v>1</v>
      </c>
      <c r="AW22" s="138">
        <f t="shared" si="30"/>
        <v>9.9999999999999995E-8</v>
      </c>
      <c r="AX22">
        <f t="shared" si="31"/>
        <v>0</v>
      </c>
      <c r="AY22">
        <f t="shared" si="32"/>
        <v>0</v>
      </c>
      <c r="AZ22">
        <f t="shared" si="33"/>
        <v>1</v>
      </c>
      <c r="BA22">
        <f t="shared" si="34"/>
        <v>0</v>
      </c>
      <c r="BB22" s="137">
        <f t="shared" si="35"/>
        <v>0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</row>
    <row r="23" spans="1:89" customFormat="1" ht="15" customHeight="1" x14ac:dyDescent="0.25">
      <c r="A23" s="22">
        <f t="shared" si="1"/>
        <v>13</v>
      </c>
      <c r="B23" s="11"/>
      <c r="C23" s="199"/>
      <c r="D23" s="11"/>
      <c r="E23" s="12"/>
      <c r="F23" s="13"/>
      <c r="G23" s="12"/>
      <c r="H23" s="31" t="str">
        <f t="shared" si="2"/>
        <v/>
      </c>
      <c r="I23" s="12"/>
      <c r="J23" s="13"/>
      <c r="K23" s="12"/>
      <c r="L23" s="31" t="str">
        <f t="shared" si="3"/>
        <v/>
      </c>
      <c r="M23" s="131" t="str">
        <f t="shared" si="4"/>
        <v/>
      </c>
      <c r="N23" s="181" t="str">
        <f t="shared" si="5"/>
        <v/>
      </c>
      <c r="O23" s="190"/>
      <c r="P23" s="192"/>
      <c r="Q23" s="132" t="str">
        <f t="shared" si="6"/>
        <v/>
      </c>
      <c r="R23" s="133"/>
      <c r="S23" s="133"/>
      <c r="T23" s="139"/>
      <c r="U23" s="140"/>
      <c r="V23" s="22"/>
      <c r="X23">
        <f t="shared" si="36"/>
        <v>0</v>
      </c>
      <c r="Y23" s="24">
        <f t="shared" si="7"/>
        <v>1</v>
      </c>
      <c r="Z23" s="24">
        <f t="shared" si="8"/>
        <v>0</v>
      </c>
      <c r="AA23" s="24">
        <f t="shared" si="9"/>
        <v>0</v>
      </c>
      <c r="AB23" s="136">
        <f t="shared" si="10"/>
        <v>0</v>
      </c>
      <c r="AC23" s="24">
        <f t="shared" si="11"/>
        <v>0</v>
      </c>
      <c r="AD23" s="24">
        <f t="shared" si="12"/>
        <v>0</v>
      </c>
      <c r="AE23" s="24">
        <f t="shared" si="13"/>
        <v>0</v>
      </c>
      <c r="AF23" s="24">
        <f t="shared" si="14"/>
        <v>0</v>
      </c>
      <c r="AG23" s="24">
        <f t="shared" si="15"/>
        <v>0</v>
      </c>
      <c r="AH23" s="24">
        <f t="shared" si="16"/>
        <v>0</v>
      </c>
      <c r="AI23" s="24">
        <f t="shared" si="17"/>
        <v>0</v>
      </c>
      <c r="AJ23" s="262">
        <f t="shared" si="37"/>
        <v>0</v>
      </c>
      <c r="AK23" s="262">
        <f t="shared" si="18"/>
        <v>0</v>
      </c>
      <c r="AL23" s="262">
        <f t="shared" si="19"/>
        <v>0</v>
      </c>
      <c r="AM23" s="248">
        <f t="shared" si="20"/>
        <v>0</v>
      </c>
      <c r="AN23" s="250">
        <f t="shared" si="21"/>
        <v>0</v>
      </c>
      <c r="AO23" s="24">
        <f t="shared" si="22"/>
        <v>0</v>
      </c>
      <c r="AP23" s="24">
        <f t="shared" si="23"/>
        <v>0</v>
      </c>
      <c r="AQ23" s="24">
        <f t="shared" si="24"/>
        <v>0</v>
      </c>
      <c r="AR23" s="24">
        <f t="shared" si="25"/>
        <v>0</v>
      </c>
      <c r="AS23">
        <f t="shared" si="26"/>
        <v>0</v>
      </c>
      <c r="AT23">
        <f t="shared" si="27"/>
        <v>0</v>
      </c>
      <c r="AU23" s="137">
        <f t="shared" si="28"/>
        <v>0</v>
      </c>
      <c r="AV23" s="138">
        <f t="shared" si="29"/>
        <v>1</v>
      </c>
      <c r="AW23" s="138">
        <f t="shared" si="30"/>
        <v>9.9999999999999995E-8</v>
      </c>
      <c r="AX23">
        <f t="shared" si="31"/>
        <v>0</v>
      </c>
      <c r="AY23">
        <f t="shared" si="32"/>
        <v>0</v>
      </c>
      <c r="AZ23">
        <f t="shared" si="33"/>
        <v>1</v>
      </c>
      <c r="BA23">
        <f t="shared" si="34"/>
        <v>0</v>
      </c>
      <c r="BB23" s="137">
        <f t="shared" si="35"/>
        <v>0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</row>
    <row r="24" spans="1:89" customFormat="1" ht="15" customHeight="1" x14ac:dyDescent="0.25">
      <c r="A24" s="22">
        <f t="shared" si="1"/>
        <v>14</v>
      </c>
      <c r="B24" s="11"/>
      <c r="C24" s="199"/>
      <c r="D24" s="11"/>
      <c r="E24" s="12"/>
      <c r="F24" s="13"/>
      <c r="G24" s="12"/>
      <c r="H24" s="31" t="str">
        <f t="shared" si="2"/>
        <v/>
      </c>
      <c r="I24" s="12"/>
      <c r="J24" s="13"/>
      <c r="K24" s="12"/>
      <c r="L24" s="31" t="str">
        <f t="shared" si="3"/>
        <v/>
      </c>
      <c r="M24" s="131" t="str">
        <f t="shared" si="4"/>
        <v/>
      </c>
      <c r="N24" s="181" t="str">
        <f t="shared" si="5"/>
        <v/>
      </c>
      <c r="O24" s="190"/>
      <c r="P24" s="192"/>
      <c r="Q24" s="132" t="str">
        <f t="shared" si="6"/>
        <v/>
      </c>
      <c r="R24" s="133"/>
      <c r="S24" s="133"/>
      <c r="T24" s="139"/>
      <c r="U24" s="140"/>
      <c r="V24" s="22"/>
      <c r="X24">
        <f t="shared" si="36"/>
        <v>0</v>
      </c>
      <c r="Y24" s="24">
        <f t="shared" si="7"/>
        <v>1</v>
      </c>
      <c r="Z24" s="24">
        <f t="shared" si="8"/>
        <v>0</v>
      </c>
      <c r="AA24" s="24">
        <f t="shared" si="9"/>
        <v>0</v>
      </c>
      <c r="AB24" s="136">
        <f t="shared" si="10"/>
        <v>0</v>
      </c>
      <c r="AC24" s="24">
        <f t="shared" si="11"/>
        <v>0</v>
      </c>
      <c r="AD24" s="24">
        <f t="shared" si="12"/>
        <v>0</v>
      </c>
      <c r="AE24" s="24">
        <f t="shared" si="13"/>
        <v>0</v>
      </c>
      <c r="AF24" s="24">
        <f t="shared" si="14"/>
        <v>0</v>
      </c>
      <c r="AG24" s="24">
        <f t="shared" si="15"/>
        <v>0</v>
      </c>
      <c r="AH24" s="24">
        <f t="shared" si="16"/>
        <v>0</v>
      </c>
      <c r="AI24" s="24">
        <f t="shared" si="17"/>
        <v>0</v>
      </c>
      <c r="AJ24" s="262">
        <f t="shared" si="37"/>
        <v>0</v>
      </c>
      <c r="AK24" s="262">
        <f t="shared" si="18"/>
        <v>0</v>
      </c>
      <c r="AL24" s="262">
        <f t="shared" si="19"/>
        <v>0</v>
      </c>
      <c r="AM24" s="248">
        <f t="shared" si="20"/>
        <v>0</v>
      </c>
      <c r="AN24" s="250">
        <f t="shared" si="21"/>
        <v>0</v>
      </c>
      <c r="AO24" s="24">
        <f t="shared" si="22"/>
        <v>0</v>
      </c>
      <c r="AP24" s="24">
        <f t="shared" si="23"/>
        <v>0</v>
      </c>
      <c r="AQ24" s="24">
        <f t="shared" si="24"/>
        <v>0</v>
      </c>
      <c r="AR24" s="24">
        <f t="shared" si="25"/>
        <v>0</v>
      </c>
      <c r="AS24">
        <f t="shared" si="26"/>
        <v>0</v>
      </c>
      <c r="AT24">
        <f t="shared" si="27"/>
        <v>0</v>
      </c>
      <c r="AU24" s="137">
        <f t="shared" si="28"/>
        <v>0</v>
      </c>
      <c r="AV24" s="138">
        <f t="shared" si="29"/>
        <v>1</v>
      </c>
      <c r="AW24" s="138">
        <f t="shared" si="30"/>
        <v>9.9999999999999995E-8</v>
      </c>
      <c r="AX24">
        <f t="shared" si="31"/>
        <v>0</v>
      </c>
      <c r="AY24">
        <f t="shared" si="32"/>
        <v>0</v>
      </c>
      <c r="AZ24">
        <f t="shared" si="33"/>
        <v>1</v>
      </c>
      <c r="BA24">
        <f t="shared" si="34"/>
        <v>0</v>
      </c>
      <c r="BB24" s="137">
        <f t="shared" si="35"/>
        <v>0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</row>
    <row r="25" spans="1:89" customFormat="1" ht="15" customHeight="1" x14ac:dyDescent="0.25">
      <c r="A25" s="22">
        <f t="shared" si="1"/>
        <v>15</v>
      </c>
      <c r="B25" s="11"/>
      <c r="C25" s="199"/>
      <c r="D25" s="11"/>
      <c r="E25" s="12"/>
      <c r="F25" s="13"/>
      <c r="G25" s="12"/>
      <c r="H25" s="31" t="str">
        <f t="shared" si="2"/>
        <v/>
      </c>
      <c r="I25" s="12"/>
      <c r="J25" s="13"/>
      <c r="K25" s="12"/>
      <c r="L25" s="31" t="str">
        <f t="shared" si="3"/>
        <v/>
      </c>
      <c r="M25" s="131" t="str">
        <f t="shared" si="4"/>
        <v/>
      </c>
      <c r="N25" s="181" t="str">
        <f t="shared" si="5"/>
        <v/>
      </c>
      <c r="O25" s="190"/>
      <c r="P25" s="192"/>
      <c r="Q25" s="132" t="str">
        <f t="shared" si="6"/>
        <v/>
      </c>
      <c r="R25" s="133"/>
      <c r="S25" s="133"/>
      <c r="T25" s="139"/>
      <c r="U25" s="140"/>
      <c r="V25" s="22"/>
      <c r="X25">
        <f t="shared" si="36"/>
        <v>0</v>
      </c>
      <c r="Y25" s="24">
        <f t="shared" si="7"/>
        <v>1</v>
      </c>
      <c r="Z25" s="24">
        <f t="shared" si="8"/>
        <v>0</v>
      </c>
      <c r="AA25" s="24">
        <f t="shared" si="9"/>
        <v>0</v>
      </c>
      <c r="AB25" s="136">
        <f t="shared" si="10"/>
        <v>0</v>
      </c>
      <c r="AC25" s="24">
        <f t="shared" si="11"/>
        <v>0</v>
      </c>
      <c r="AD25" s="24">
        <f t="shared" si="12"/>
        <v>0</v>
      </c>
      <c r="AE25" s="24">
        <f t="shared" si="13"/>
        <v>0</v>
      </c>
      <c r="AF25" s="24">
        <f t="shared" si="14"/>
        <v>0</v>
      </c>
      <c r="AG25" s="24">
        <f t="shared" si="15"/>
        <v>0</v>
      </c>
      <c r="AH25" s="24">
        <f t="shared" si="16"/>
        <v>0</v>
      </c>
      <c r="AI25" s="24">
        <f t="shared" si="17"/>
        <v>0</v>
      </c>
      <c r="AJ25" s="262">
        <f t="shared" si="37"/>
        <v>0</v>
      </c>
      <c r="AK25" s="262">
        <f t="shared" si="18"/>
        <v>0</v>
      </c>
      <c r="AL25" s="262">
        <f t="shared" si="19"/>
        <v>0</v>
      </c>
      <c r="AM25" s="248">
        <f t="shared" si="20"/>
        <v>0</v>
      </c>
      <c r="AN25" s="250">
        <f t="shared" si="21"/>
        <v>0</v>
      </c>
      <c r="AO25" s="24">
        <f t="shared" si="22"/>
        <v>0</v>
      </c>
      <c r="AP25" s="24">
        <f t="shared" si="23"/>
        <v>0</v>
      </c>
      <c r="AQ25" s="24">
        <f t="shared" si="24"/>
        <v>0</v>
      </c>
      <c r="AR25" s="24">
        <f t="shared" si="25"/>
        <v>0</v>
      </c>
      <c r="AS25">
        <f t="shared" si="26"/>
        <v>0</v>
      </c>
      <c r="AT25">
        <f t="shared" si="27"/>
        <v>0</v>
      </c>
      <c r="AU25" s="137">
        <f t="shared" si="28"/>
        <v>0</v>
      </c>
      <c r="AV25" s="138">
        <f t="shared" si="29"/>
        <v>1</v>
      </c>
      <c r="AW25" s="138">
        <f t="shared" si="30"/>
        <v>9.9999999999999995E-8</v>
      </c>
      <c r="AX25">
        <f t="shared" si="31"/>
        <v>0</v>
      </c>
      <c r="AY25">
        <f t="shared" si="32"/>
        <v>0</v>
      </c>
      <c r="AZ25">
        <f t="shared" si="33"/>
        <v>1</v>
      </c>
      <c r="BA25">
        <f t="shared" si="34"/>
        <v>0</v>
      </c>
      <c r="BB25" s="137">
        <f t="shared" si="35"/>
        <v>0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</row>
    <row r="26" spans="1:89" customFormat="1" ht="15" customHeight="1" x14ac:dyDescent="0.25">
      <c r="A26" s="22">
        <f t="shared" si="1"/>
        <v>16</v>
      </c>
      <c r="B26" s="11"/>
      <c r="C26" s="199"/>
      <c r="D26" s="11"/>
      <c r="E26" s="12"/>
      <c r="F26" s="13"/>
      <c r="G26" s="12"/>
      <c r="H26" s="31" t="str">
        <f t="shared" si="2"/>
        <v/>
      </c>
      <c r="I26" s="12"/>
      <c r="J26" s="13"/>
      <c r="K26" s="12"/>
      <c r="L26" s="31" t="str">
        <f t="shared" si="3"/>
        <v/>
      </c>
      <c r="M26" s="131" t="str">
        <f t="shared" si="4"/>
        <v/>
      </c>
      <c r="N26" s="181" t="str">
        <f t="shared" si="5"/>
        <v/>
      </c>
      <c r="O26" s="190"/>
      <c r="P26" s="192"/>
      <c r="Q26" s="132" t="str">
        <f t="shared" si="6"/>
        <v/>
      </c>
      <c r="R26" s="133"/>
      <c r="S26" s="133"/>
      <c r="T26" s="139"/>
      <c r="U26" s="140"/>
      <c r="V26" s="22"/>
      <c r="X26">
        <f t="shared" si="36"/>
        <v>0</v>
      </c>
      <c r="Y26" s="24">
        <f t="shared" si="7"/>
        <v>1</v>
      </c>
      <c r="Z26" s="24">
        <f t="shared" si="8"/>
        <v>0</v>
      </c>
      <c r="AA26" s="24">
        <f t="shared" si="9"/>
        <v>0</v>
      </c>
      <c r="AB26" s="136">
        <f t="shared" si="10"/>
        <v>0</v>
      </c>
      <c r="AC26" s="24">
        <f t="shared" si="11"/>
        <v>0</v>
      </c>
      <c r="AD26" s="24">
        <f t="shared" si="12"/>
        <v>0</v>
      </c>
      <c r="AE26" s="24">
        <f t="shared" si="13"/>
        <v>0</v>
      </c>
      <c r="AF26" s="24">
        <f t="shared" si="14"/>
        <v>0</v>
      </c>
      <c r="AG26" s="24">
        <f t="shared" si="15"/>
        <v>0</v>
      </c>
      <c r="AH26" s="24">
        <f t="shared" si="16"/>
        <v>0</v>
      </c>
      <c r="AI26" s="24">
        <f t="shared" si="17"/>
        <v>0</v>
      </c>
      <c r="AJ26" s="262">
        <f t="shared" si="37"/>
        <v>0</v>
      </c>
      <c r="AK26" s="262">
        <f t="shared" si="18"/>
        <v>0</v>
      </c>
      <c r="AL26" s="262">
        <f t="shared" si="19"/>
        <v>0</v>
      </c>
      <c r="AM26" s="248">
        <f t="shared" si="20"/>
        <v>0</v>
      </c>
      <c r="AN26" s="250">
        <f t="shared" si="21"/>
        <v>0</v>
      </c>
      <c r="AO26" s="24">
        <f t="shared" si="22"/>
        <v>0</v>
      </c>
      <c r="AP26" s="24">
        <f t="shared" si="23"/>
        <v>0</v>
      </c>
      <c r="AQ26" s="24">
        <f t="shared" si="24"/>
        <v>0</v>
      </c>
      <c r="AR26" s="24">
        <f t="shared" si="25"/>
        <v>0</v>
      </c>
      <c r="AS26">
        <f t="shared" si="26"/>
        <v>0</v>
      </c>
      <c r="AT26">
        <f t="shared" si="27"/>
        <v>0</v>
      </c>
      <c r="AU26" s="137">
        <f t="shared" si="28"/>
        <v>0</v>
      </c>
      <c r="AV26" s="138">
        <f t="shared" si="29"/>
        <v>1</v>
      </c>
      <c r="AW26" s="138">
        <f t="shared" si="30"/>
        <v>9.9999999999999995E-8</v>
      </c>
      <c r="AX26">
        <f t="shared" si="31"/>
        <v>0</v>
      </c>
      <c r="AY26">
        <f t="shared" si="32"/>
        <v>0</v>
      </c>
      <c r="AZ26">
        <f t="shared" si="33"/>
        <v>1</v>
      </c>
      <c r="BA26">
        <f t="shared" si="34"/>
        <v>0</v>
      </c>
      <c r="BB26" s="137">
        <f t="shared" si="35"/>
        <v>0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</row>
    <row r="27" spans="1:89" customFormat="1" ht="15" customHeight="1" x14ac:dyDescent="0.25">
      <c r="A27" s="22">
        <f t="shared" si="1"/>
        <v>17</v>
      </c>
      <c r="B27" s="11"/>
      <c r="C27" s="199"/>
      <c r="D27" s="11"/>
      <c r="E27" s="12"/>
      <c r="F27" s="13"/>
      <c r="G27" s="12"/>
      <c r="H27" s="31" t="str">
        <f t="shared" si="2"/>
        <v/>
      </c>
      <c r="I27" s="12"/>
      <c r="J27" s="13"/>
      <c r="K27" s="12"/>
      <c r="L27" s="31" t="str">
        <f t="shared" si="3"/>
        <v/>
      </c>
      <c r="M27" s="131" t="str">
        <f t="shared" si="4"/>
        <v/>
      </c>
      <c r="N27" s="181" t="str">
        <f t="shared" si="5"/>
        <v/>
      </c>
      <c r="O27" s="190"/>
      <c r="P27" s="192"/>
      <c r="Q27" s="132" t="str">
        <f t="shared" si="6"/>
        <v/>
      </c>
      <c r="R27" s="133"/>
      <c r="S27" s="133"/>
      <c r="T27" s="139"/>
      <c r="U27" s="140"/>
      <c r="V27" s="22"/>
      <c r="X27">
        <f t="shared" si="36"/>
        <v>0</v>
      </c>
      <c r="Y27" s="24">
        <f t="shared" si="7"/>
        <v>1</v>
      </c>
      <c r="Z27" s="24">
        <f t="shared" si="8"/>
        <v>0</v>
      </c>
      <c r="AA27" s="24">
        <f t="shared" si="9"/>
        <v>0</v>
      </c>
      <c r="AB27" s="136">
        <f t="shared" si="10"/>
        <v>0</v>
      </c>
      <c r="AC27" s="24">
        <f t="shared" si="11"/>
        <v>0</v>
      </c>
      <c r="AD27" s="24">
        <f t="shared" si="12"/>
        <v>0</v>
      </c>
      <c r="AE27" s="24">
        <f t="shared" si="13"/>
        <v>0</v>
      </c>
      <c r="AF27" s="24">
        <f t="shared" si="14"/>
        <v>0</v>
      </c>
      <c r="AG27" s="24">
        <f t="shared" si="15"/>
        <v>0</v>
      </c>
      <c r="AH27" s="24">
        <f t="shared" si="16"/>
        <v>0</v>
      </c>
      <c r="AI27" s="24">
        <f t="shared" si="17"/>
        <v>0</v>
      </c>
      <c r="AJ27" s="262">
        <f t="shared" si="37"/>
        <v>0</v>
      </c>
      <c r="AK27" s="262">
        <f t="shared" si="18"/>
        <v>0</v>
      </c>
      <c r="AL27" s="262">
        <f t="shared" si="19"/>
        <v>0</v>
      </c>
      <c r="AM27" s="248">
        <f t="shared" si="20"/>
        <v>0</v>
      </c>
      <c r="AN27" s="250">
        <f t="shared" si="21"/>
        <v>0</v>
      </c>
      <c r="AO27" s="24">
        <f t="shared" si="22"/>
        <v>0</v>
      </c>
      <c r="AP27" s="24">
        <f t="shared" si="23"/>
        <v>0</v>
      </c>
      <c r="AQ27" s="24">
        <f t="shared" si="24"/>
        <v>0</v>
      </c>
      <c r="AR27" s="24">
        <f t="shared" si="25"/>
        <v>0</v>
      </c>
      <c r="AS27">
        <f t="shared" si="26"/>
        <v>0</v>
      </c>
      <c r="AT27">
        <f t="shared" si="27"/>
        <v>0</v>
      </c>
      <c r="AU27" s="137">
        <f t="shared" si="28"/>
        <v>0</v>
      </c>
      <c r="AV27" s="138">
        <f t="shared" si="29"/>
        <v>1</v>
      </c>
      <c r="AW27" s="138">
        <f t="shared" si="30"/>
        <v>9.9999999999999995E-8</v>
      </c>
      <c r="AX27">
        <f t="shared" si="31"/>
        <v>0</v>
      </c>
      <c r="AY27">
        <f t="shared" si="32"/>
        <v>0</v>
      </c>
      <c r="AZ27">
        <f t="shared" si="33"/>
        <v>1</v>
      </c>
      <c r="BA27">
        <f t="shared" si="34"/>
        <v>0</v>
      </c>
      <c r="BB27" s="137">
        <f t="shared" si="35"/>
        <v>0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</row>
    <row r="28" spans="1:89" customFormat="1" ht="15" customHeight="1" x14ac:dyDescent="0.25">
      <c r="A28" s="22">
        <f t="shared" si="1"/>
        <v>18</v>
      </c>
      <c r="B28" s="11"/>
      <c r="C28" s="199"/>
      <c r="D28" s="11"/>
      <c r="E28" s="12"/>
      <c r="F28" s="13"/>
      <c r="G28" s="12"/>
      <c r="H28" s="31" t="str">
        <f t="shared" si="2"/>
        <v/>
      </c>
      <c r="I28" s="12"/>
      <c r="J28" s="13"/>
      <c r="K28" s="12"/>
      <c r="L28" s="31" t="str">
        <f t="shared" si="3"/>
        <v/>
      </c>
      <c r="M28" s="131" t="str">
        <f t="shared" si="4"/>
        <v/>
      </c>
      <c r="N28" s="181" t="str">
        <f t="shared" si="5"/>
        <v/>
      </c>
      <c r="O28" s="190"/>
      <c r="P28" s="192"/>
      <c r="Q28" s="132" t="str">
        <f t="shared" si="6"/>
        <v/>
      </c>
      <c r="R28" s="133"/>
      <c r="S28" s="133"/>
      <c r="T28" s="139"/>
      <c r="U28" s="140"/>
      <c r="V28" s="22"/>
      <c r="X28">
        <f t="shared" si="36"/>
        <v>0</v>
      </c>
      <c r="Y28" s="24">
        <f t="shared" si="7"/>
        <v>1</v>
      </c>
      <c r="Z28" s="24">
        <f t="shared" si="8"/>
        <v>0</v>
      </c>
      <c r="AA28" s="24">
        <f t="shared" si="9"/>
        <v>0</v>
      </c>
      <c r="AB28" s="136">
        <f t="shared" si="10"/>
        <v>0</v>
      </c>
      <c r="AC28" s="24">
        <f t="shared" si="11"/>
        <v>0</v>
      </c>
      <c r="AD28" s="24">
        <f t="shared" si="12"/>
        <v>0</v>
      </c>
      <c r="AE28" s="24">
        <f t="shared" si="13"/>
        <v>0</v>
      </c>
      <c r="AF28" s="24">
        <f t="shared" si="14"/>
        <v>0</v>
      </c>
      <c r="AG28" s="24">
        <f t="shared" si="15"/>
        <v>0</v>
      </c>
      <c r="AH28" s="24">
        <f t="shared" si="16"/>
        <v>0</v>
      </c>
      <c r="AI28" s="24">
        <f t="shared" si="17"/>
        <v>0</v>
      </c>
      <c r="AJ28" s="262">
        <f t="shared" si="37"/>
        <v>0</v>
      </c>
      <c r="AK28" s="262">
        <f t="shared" si="18"/>
        <v>0</v>
      </c>
      <c r="AL28" s="262">
        <f t="shared" si="19"/>
        <v>0</v>
      </c>
      <c r="AM28" s="248">
        <f t="shared" si="20"/>
        <v>0</v>
      </c>
      <c r="AN28" s="250">
        <f t="shared" si="21"/>
        <v>0</v>
      </c>
      <c r="AO28" s="24">
        <f t="shared" si="22"/>
        <v>0</v>
      </c>
      <c r="AP28" s="24">
        <f t="shared" si="23"/>
        <v>0</v>
      </c>
      <c r="AQ28" s="24">
        <f t="shared" si="24"/>
        <v>0</v>
      </c>
      <c r="AR28" s="24">
        <f t="shared" si="25"/>
        <v>0</v>
      </c>
      <c r="AS28">
        <f t="shared" si="26"/>
        <v>0</v>
      </c>
      <c r="AT28">
        <f t="shared" si="27"/>
        <v>0</v>
      </c>
      <c r="AU28" s="137">
        <f t="shared" si="28"/>
        <v>0</v>
      </c>
      <c r="AV28" s="138">
        <f t="shared" si="29"/>
        <v>1</v>
      </c>
      <c r="AW28" s="138">
        <f t="shared" si="30"/>
        <v>9.9999999999999995E-8</v>
      </c>
      <c r="AX28">
        <f t="shared" si="31"/>
        <v>0</v>
      </c>
      <c r="AY28">
        <f t="shared" si="32"/>
        <v>0</v>
      </c>
      <c r="AZ28">
        <f t="shared" si="33"/>
        <v>1</v>
      </c>
      <c r="BA28">
        <f t="shared" si="34"/>
        <v>0</v>
      </c>
      <c r="BB28" s="137">
        <f t="shared" si="35"/>
        <v>0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</row>
    <row r="29" spans="1:89" customFormat="1" ht="15" customHeight="1" x14ac:dyDescent="0.25">
      <c r="A29" s="22">
        <f t="shared" si="1"/>
        <v>19</v>
      </c>
      <c r="B29" s="11"/>
      <c r="C29" s="199"/>
      <c r="D29" s="11"/>
      <c r="E29" s="12"/>
      <c r="F29" s="13"/>
      <c r="G29" s="12"/>
      <c r="H29" s="31" t="str">
        <f t="shared" si="2"/>
        <v/>
      </c>
      <c r="I29" s="12"/>
      <c r="J29" s="13"/>
      <c r="K29" s="12"/>
      <c r="L29" s="31" t="str">
        <f t="shared" si="3"/>
        <v/>
      </c>
      <c r="M29" s="131" t="str">
        <f t="shared" si="4"/>
        <v/>
      </c>
      <c r="N29" s="181" t="str">
        <f t="shared" si="5"/>
        <v/>
      </c>
      <c r="O29" s="190"/>
      <c r="P29" s="192"/>
      <c r="Q29" s="132" t="str">
        <f t="shared" si="6"/>
        <v/>
      </c>
      <c r="R29" s="133"/>
      <c r="S29" s="133"/>
      <c r="T29" s="139"/>
      <c r="U29" s="140"/>
      <c r="V29" s="22"/>
      <c r="X29">
        <f t="shared" si="36"/>
        <v>0</v>
      </c>
      <c r="Y29" s="24">
        <f t="shared" si="7"/>
        <v>1</v>
      </c>
      <c r="Z29" s="24">
        <f t="shared" si="8"/>
        <v>0</v>
      </c>
      <c r="AA29" s="24">
        <f t="shared" si="9"/>
        <v>0</v>
      </c>
      <c r="AB29" s="136">
        <f t="shared" si="10"/>
        <v>0</v>
      </c>
      <c r="AC29" s="24">
        <f t="shared" si="11"/>
        <v>0</v>
      </c>
      <c r="AD29" s="24">
        <f t="shared" si="12"/>
        <v>0</v>
      </c>
      <c r="AE29" s="24">
        <f t="shared" si="13"/>
        <v>0</v>
      </c>
      <c r="AF29" s="24">
        <f t="shared" si="14"/>
        <v>0</v>
      </c>
      <c r="AG29" s="24">
        <f t="shared" si="15"/>
        <v>0</v>
      </c>
      <c r="AH29" s="24">
        <f t="shared" si="16"/>
        <v>0</v>
      </c>
      <c r="AI29" s="24">
        <f t="shared" si="17"/>
        <v>0</v>
      </c>
      <c r="AJ29" s="262">
        <f t="shared" si="37"/>
        <v>0</v>
      </c>
      <c r="AK29" s="262">
        <f t="shared" si="18"/>
        <v>0</v>
      </c>
      <c r="AL29" s="262">
        <f t="shared" si="19"/>
        <v>0</v>
      </c>
      <c r="AM29" s="248">
        <f t="shared" si="20"/>
        <v>0</v>
      </c>
      <c r="AN29" s="250">
        <f t="shared" si="21"/>
        <v>0</v>
      </c>
      <c r="AO29" s="24">
        <f t="shared" si="22"/>
        <v>0</v>
      </c>
      <c r="AP29" s="24">
        <f t="shared" si="23"/>
        <v>0</v>
      </c>
      <c r="AQ29" s="24">
        <f t="shared" si="24"/>
        <v>0</v>
      </c>
      <c r="AR29" s="24">
        <f t="shared" si="25"/>
        <v>0</v>
      </c>
      <c r="AS29">
        <f t="shared" si="26"/>
        <v>0</v>
      </c>
      <c r="AT29">
        <f t="shared" si="27"/>
        <v>0</v>
      </c>
      <c r="AU29" s="137">
        <f t="shared" si="28"/>
        <v>0</v>
      </c>
      <c r="AV29" s="138">
        <f t="shared" si="29"/>
        <v>1</v>
      </c>
      <c r="AW29" s="138">
        <f t="shared" si="30"/>
        <v>9.9999999999999995E-8</v>
      </c>
      <c r="AX29">
        <f t="shared" si="31"/>
        <v>0</v>
      </c>
      <c r="AY29">
        <f t="shared" si="32"/>
        <v>0</v>
      </c>
      <c r="AZ29">
        <f t="shared" si="33"/>
        <v>1</v>
      </c>
      <c r="BA29">
        <f t="shared" si="34"/>
        <v>0</v>
      </c>
      <c r="BB29" s="137">
        <f t="shared" si="35"/>
        <v>0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</row>
    <row r="30" spans="1:89" customFormat="1" ht="15" customHeight="1" x14ac:dyDescent="0.25">
      <c r="A30" s="22">
        <f t="shared" si="1"/>
        <v>20</v>
      </c>
      <c r="B30" s="11"/>
      <c r="C30" s="199"/>
      <c r="D30" s="11"/>
      <c r="E30" s="12"/>
      <c r="F30" s="13"/>
      <c r="G30" s="12"/>
      <c r="H30" s="31" t="str">
        <f t="shared" si="2"/>
        <v/>
      </c>
      <c r="I30" s="12"/>
      <c r="J30" s="13"/>
      <c r="K30" s="12"/>
      <c r="L30" s="31" t="str">
        <f t="shared" si="3"/>
        <v/>
      </c>
      <c r="M30" s="131" t="str">
        <f t="shared" si="4"/>
        <v/>
      </c>
      <c r="N30" s="181" t="str">
        <f t="shared" si="5"/>
        <v/>
      </c>
      <c r="O30" s="190"/>
      <c r="P30" s="192"/>
      <c r="Q30" s="132" t="str">
        <f t="shared" si="6"/>
        <v/>
      </c>
      <c r="R30" s="133"/>
      <c r="S30" s="133"/>
      <c r="T30" s="139"/>
      <c r="U30" s="140"/>
      <c r="V30" s="22"/>
      <c r="X30">
        <f t="shared" si="36"/>
        <v>0</v>
      </c>
      <c r="Y30" s="24">
        <f t="shared" si="7"/>
        <v>1</v>
      </c>
      <c r="Z30" s="24">
        <f t="shared" si="8"/>
        <v>0</v>
      </c>
      <c r="AA30" s="24">
        <f t="shared" si="9"/>
        <v>0</v>
      </c>
      <c r="AB30" s="136">
        <f t="shared" si="10"/>
        <v>0</v>
      </c>
      <c r="AC30" s="24">
        <f t="shared" si="11"/>
        <v>0</v>
      </c>
      <c r="AD30" s="24">
        <f t="shared" si="12"/>
        <v>0</v>
      </c>
      <c r="AE30" s="24">
        <f t="shared" si="13"/>
        <v>0</v>
      </c>
      <c r="AF30" s="24">
        <f t="shared" si="14"/>
        <v>0</v>
      </c>
      <c r="AG30" s="24">
        <f t="shared" si="15"/>
        <v>0</v>
      </c>
      <c r="AH30" s="24">
        <f t="shared" si="16"/>
        <v>0</v>
      </c>
      <c r="AI30" s="24">
        <f t="shared" si="17"/>
        <v>0</v>
      </c>
      <c r="AJ30" s="262">
        <f t="shared" si="37"/>
        <v>0</v>
      </c>
      <c r="AK30" s="262">
        <f t="shared" si="18"/>
        <v>0</v>
      </c>
      <c r="AL30" s="262">
        <f t="shared" si="19"/>
        <v>0</v>
      </c>
      <c r="AM30" s="248">
        <f t="shared" si="20"/>
        <v>0</v>
      </c>
      <c r="AN30" s="250">
        <f t="shared" si="21"/>
        <v>0</v>
      </c>
      <c r="AO30" s="24">
        <f t="shared" si="22"/>
        <v>0</v>
      </c>
      <c r="AP30" s="24">
        <f t="shared" si="23"/>
        <v>0</v>
      </c>
      <c r="AQ30" s="24">
        <f t="shared" si="24"/>
        <v>0</v>
      </c>
      <c r="AR30" s="24">
        <f t="shared" si="25"/>
        <v>0</v>
      </c>
      <c r="AS30">
        <f t="shared" si="26"/>
        <v>0</v>
      </c>
      <c r="AT30">
        <f t="shared" si="27"/>
        <v>0</v>
      </c>
      <c r="AU30" s="137">
        <f t="shared" si="28"/>
        <v>0</v>
      </c>
      <c r="AV30" s="138">
        <f t="shared" si="29"/>
        <v>1</v>
      </c>
      <c r="AW30" s="138">
        <f t="shared" si="30"/>
        <v>9.9999999999999995E-8</v>
      </c>
      <c r="AX30">
        <f t="shared" si="31"/>
        <v>0</v>
      </c>
      <c r="AY30">
        <f t="shared" si="32"/>
        <v>0</v>
      </c>
      <c r="AZ30">
        <f t="shared" si="33"/>
        <v>1</v>
      </c>
      <c r="BA30">
        <f t="shared" si="34"/>
        <v>0</v>
      </c>
      <c r="BB30" s="137">
        <f t="shared" si="35"/>
        <v>0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</row>
    <row r="31" spans="1:89" customFormat="1" ht="15" customHeight="1" x14ac:dyDescent="0.25">
      <c r="A31" s="22">
        <f t="shared" si="1"/>
        <v>21</v>
      </c>
      <c r="B31" s="11"/>
      <c r="C31" s="199"/>
      <c r="D31" s="11"/>
      <c r="E31" s="12"/>
      <c r="F31" s="13"/>
      <c r="G31" s="12"/>
      <c r="H31" s="31" t="str">
        <f t="shared" si="2"/>
        <v/>
      </c>
      <c r="I31" s="12"/>
      <c r="J31" s="13"/>
      <c r="K31" s="12"/>
      <c r="L31" s="31" t="str">
        <f t="shared" si="3"/>
        <v/>
      </c>
      <c r="M31" s="131" t="str">
        <f t="shared" si="4"/>
        <v/>
      </c>
      <c r="N31" s="181" t="str">
        <f t="shared" si="5"/>
        <v/>
      </c>
      <c r="O31" s="190"/>
      <c r="P31" s="192"/>
      <c r="Q31" s="132" t="str">
        <f t="shared" si="6"/>
        <v/>
      </c>
      <c r="R31" s="133"/>
      <c r="S31" s="133"/>
      <c r="T31" s="139"/>
      <c r="U31" s="140"/>
      <c r="V31" s="22"/>
      <c r="X31">
        <f t="shared" si="36"/>
        <v>0</v>
      </c>
      <c r="Y31" s="24">
        <f t="shared" si="7"/>
        <v>1</v>
      </c>
      <c r="Z31" s="24">
        <f t="shared" si="8"/>
        <v>0</v>
      </c>
      <c r="AA31" s="24">
        <f t="shared" si="9"/>
        <v>0</v>
      </c>
      <c r="AB31" s="136">
        <f t="shared" si="10"/>
        <v>0</v>
      </c>
      <c r="AC31" s="24">
        <f t="shared" si="11"/>
        <v>0</v>
      </c>
      <c r="AD31" s="24">
        <f t="shared" si="12"/>
        <v>0</v>
      </c>
      <c r="AE31" s="24">
        <f t="shared" si="13"/>
        <v>0</v>
      </c>
      <c r="AF31" s="24">
        <f t="shared" si="14"/>
        <v>0</v>
      </c>
      <c r="AG31" s="24">
        <f t="shared" si="15"/>
        <v>0</v>
      </c>
      <c r="AH31" s="24">
        <f t="shared" si="16"/>
        <v>0</v>
      </c>
      <c r="AI31" s="24">
        <f t="shared" si="17"/>
        <v>0</v>
      </c>
      <c r="AJ31" s="262">
        <f t="shared" si="37"/>
        <v>0</v>
      </c>
      <c r="AK31" s="262">
        <f t="shared" si="18"/>
        <v>0</v>
      </c>
      <c r="AL31" s="262">
        <f t="shared" si="19"/>
        <v>0</v>
      </c>
      <c r="AM31" s="248">
        <f t="shared" si="20"/>
        <v>0</v>
      </c>
      <c r="AN31" s="250">
        <f t="shared" si="21"/>
        <v>0</v>
      </c>
      <c r="AO31" s="24">
        <f t="shared" si="22"/>
        <v>0</v>
      </c>
      <c r="AP31" s="24">
        <f t="shared" si="23"/>
        <v>0</v>
      </c>
      <c r="AQ31" s="24">
        <f t="shared" si="24"/>
        <v>0</v>
      </c>
      <c r="AR31" s="24">
        <f t="shared" si="25"/>
        <v>0</v>
      </c>
      <c r="AS31">
        <f t="shared" si="26"/>
        <v>0</v>
      </c>
      <c r="AT31">
        <f t="shared" si="27"/>
        <v>0</v>
      </c>
      <c r="AU31" s="137">
        <f t="shared" si="28"/>
        <v>0</v>
      </c>
      <c r="AV31" s="138">
        <f t="shared" si="29"/>
        <v>1</v>
      </c>
      <c r="AW31" s="138">
        <f t="shared" si="30"/>
        <v>9.9999999999999995E-8</v>
      </c>
      <c r="AX31">
        <f t="shared" si="31"/>
        <v>0</v>
      </c>
      <c r="AY31">
        <f t="shared" si="32"/>
        <v>0</v>
      </c>
      <c r="AZ31">
        <f t="shared" si="33"/>
        <v>1</v>
      </c>
      <c r="BA31">
        <f t="shared" si="34"/>
        <v>0</v>
      </c>
      <c r="BB31" s="137">
        <f t="shared" si="35"/>
        <v>0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</row>
    <row r="32" spans="1:89" customFormat="1" ht="15" customHeight="1" x14ac:dyDescent="0.25">
      <c r="A32" s="22">
        <f t="shared" si="1"/>
        <v>22</v>
      </c>
      <c r="B32" s="11"/>
      <c r="C32" s="199"/>
      <c r="D32" s="11"/>
      <c r="E32" s="12"/>
      <c r="F32" s="13"/>
      <c r="G32" s="12"/>
      <c r="H32" s="31" t="str">
        <f t="shared" si="2"/>
        <v/>
      </c>
      <c r="I32" s="12"/>
      <c r="J32" s="13"/>
      <c r="K32" s="12"/>
      <c r="L32" s="31" t="str">
        <f t="shared" si="3"/>
        <v/>
      </c>
      <c r="M32" s="131" t="str">
        <f t="shared" si="4"/>
        <v/>
      </c>
      <c r="N32" s="181" t="str">
        <f t="shared" si="5"/>
        <v/>
      </c>
      <c r="O32" s="190"/>
      <c r="P32" s="192"/>
      <c r="Q32" s="132" t="str">
        <f t="shared" si="6"/>
        <v/>
      </c>
      <c r="R32" s="133"/>
      <c r="S32" s="133"/>
      <c r="T32" s="139"/>
      <c r="U32" s="140"/>
      <c r="V32" s="22"/>
      <c r="X32">
        <f t="shared" si="36"/>
        <v>0</v>
      </c>
      <c r="Y32" s="24">
        <f t="shared" si="7"/>
        <v>1</v>
      </c>
      <c r="Z32" s="24">
        <f t="shared" si="8"/>
        <v>0</v>
      </c>
      <c r="AA32" s="24">
        <f t="shared" si="9"/>
        <v>0</v>
      </c>
      <c r="AB32" s="136">
        <f t="shared" si="10"/>
        <v>0</v>
      </c>
      <c r="AC32" s="24">
        <f t="shared" si="11"/>
        <v>0</v>
      </c>
      <c r="AD32" s="24">
        <f t="shared" si="12"/>
        <v>0</v>
      </c>
      <c r="AE32" s="24">
        <f t="shared" si="13"/>
        <v>0</v>
      </c>
      <c r="AF32" s="24">
        <f t="shared" si="14"/>
        <v>0</v>
      </c>
      <c r="AG32" s="24">
        <f t="shared" si="15"/>
        <v>0</v>
      </c>
      <c r="AH32" s="24">
        <f t="shared" si="16"/>
        <v>0</v>
      </c>
      <c r="AI32" s="24">
        <f t="shared" si="17"/>
        <v>0</v>
      </c>
      <c r="AJ32" s="262">
        <f t="shared" si="37"/>
        <v>0</v>
      </c>
      <c r="AK32" s="262">
        <f t="shared" si="18"/>
        <v>0</v>
      </c>
      <c r="AL32" s="262">
        <f t="shared" si="19"/>
        <v>0</v>
      </c>
      <c r="AM32" s="248">
        <f t="shared" si="20"/>
        <v>0</v>
      </c>
      <c r="AN32" s="250">
        <f t="shared" si="21"/>
        <v>0</v>
      </c>
      <c r="AO32" s="24">
        <f t="shared" si="22"/>
        <v>0</v>
      </c>
      <c r="AP32" s="24">
        <f t="shared" si="23"/>
        <v>0</v>
      </c>
      <c r="AQ32" s="24">
        <f t="shared" si="24"/>
        <v>0</v>
      </c>
      <c r="AR32" s="24">
        <f t="shared" si="25"/>
        <v>0</v>
      </c>
      <c r="AS32">
        <f t="shared" si="26"/>
        <v>0</v>
      </c>
      <c r="AT32">
        <f t="shared" si="27"/>
        <v>0</v>
      </c>
      <c r="AU32" s="137">
        <f t="shared" si="28"/>
        <v>0</v>
      </c>
      <c r="AV32" s="138">
        <f t="shared" si="29"/>
        <v>1</v>
      </c>
      <c r="AW32" s="138">
        <f t="shared" si="30"/>
        <v>9.9999999999999995E-8</v>
      </c>
      <c r="AX32">
        <f t="shared" si="31"/>
        <v>0</v>
      </c>
      <c r="AY32">
        <f t="shared" si="32"/>
        <v>0</v>
      </c>
      <c r="AZ32">
        <f t="shared" si="33"/>
        <v>1</v>
      </c>
      <c r="BA32">
        <f t="shared" si="34"/>
        <v>0</v>
      </c>
      <c r="BB32" s="137">
        <f t="shared" si="35"/>
        <v>0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</row>
    <row r="33" spans="1:89" customFormat="1" ht="15" customHeight="1" x14ac:dyDescent="0.25">
      <c r="A33" s="22">
        <f t="shared" si="1"/>
        <v>23</v>
      </c>
      <c r="B33" s="11"/>
      <c r="C33" s="199"/>
      <c r="D33" s="11"/>
      <c r="E33" s="12"/>
      <c r="F33" s="13"/>
      <c r="G33" s="12"/>
      <c r="H33" s="31" t="str">
        <f t="shared" si="2"/>
        <v/>
      </c>
      <c r="I33" s="12"/>
      <c r="J33" s="13"/>
      <c r="K33" s="12"/>
      <c r="L33" s="31" t="str">
        <f t="shared" si="3"/>
        <v/>
      </c>
      <c r="M33" s="131" t="str">
        <f t="shared" si="4"/>
        <v/>
      </c>
      <c r="N33" s="181" t="str">
        <f t="shared" si="5"/>
        <v/>
      </c>
      <c r="O33" s="190"/>
      <c r="P33" s="192"/>
      <c r="Q33" s="132" t="str">
        <f t="shared" si="6"/>
        <v/>
      </c>
      <c r="R33" s="133"/>
      <c r="S33" s="133"/>
      <c r="T33" s="139"/>
      <c r="U33" s="140"/>
      <c r="V33" s="22"/>
      <c r="X33">
        <f t="shared" si="36"/>
        <v>0</v>
      </c>
      <c r="Y33" s="24">
        <f t="shared" si="7"/>
        <v>1</v>
      </c>
      <c r="Z33" s="24">
        <f t="shared" si="8"/>
        <v>0</v>
      </c>
      <c r="AA33" s="24">
        <f t="shared" si="9"/>
        <v>0</v>
      </c>
      <c r="AB33" s="136">
        <f t="shared" si="10"/>
        <v>0</v>
      </c>
      <c r="AC33" s="24">
        <f t="shared" si="11"/>
        <v>0</v>
      </c>
      <c r="AD33" s="24">
        <f t="shared" si="12"/>
        <v>0</v>
      </c>
      <c r="AE33" s="24">
        <f t="shared" si="13"/>
        <v>0</v>
      </c>
      <c r="AF33" s="24">
        <f t="shared" si="14"/>
        <v>0</v>
      </c>
      <c r="AG33" s="24">
        <f t="shared" si="15"/>
        <v>0</v>
      </c>
      <c r="AH33" s="24">
        <f t="shared" si="16"/>
        <v>0</v>
      </c>
      <c r="AI33" s="24">
        <f t="shared" si="17"/>
        <v>0</v>
      </c>
      <c r="AJ33" s="262">
        <f t="shared" si="37"/>
        <v>0</v>
      </c>
      <c r="AK33" s="262">
        <f t="shared" si="18"/>
        <v>0</v>
      </c>
      <c r="AL33" s="262">
        <f t="shared" si="19"/>
        <v>0</v>
      </c>
      <c r="AM33" s="248">
        <f t="shared" si="20"/>
        <v>0</v>
      </c>
      <c r="AN33" s="250">
        <f t="shared" si="21"/>
        <v>0</v>
      </c>
      <c r="AO33" s="24">
        <f t="shared" si="22"/>
        <v>0</v>
      </c>
      <c r="AP33" s="24">
        <f t="shared" si="23"/>
        <v>0</v>
      </c>
      <c r="AQ33" s="24">
        <f t="shared" si="24"/>
        <v>0</v>
      </c>
      <c r="AR33" s="24">
        <f t="shared" si="25"/>
        <v>0</v>
      </c>
      <c r="AS33">
        <f t="shared" si="26"/>
        <v>0</v>
      </c>
      <c r="AT33">
        <f t="shared" si="27"/>
        <v>0</v>
      </c>
      <c r="AU33" s="137">
        <f t="shared" si="28"/>
        <v>0</v>
      </c>
      <c r="AV33" s="138">
        <f t="shared" si="29"/>
        <v>1</v>
      </c>
      <c r="AW33" s="138">
        <f t="shared" si="30"/>
        <v>9.9999999999999995E-8</v>
      </c>
      <c r="AX33">
        <f t="shared" si="31"/>
        <v>0</v>
      </c>
      <c r="AY33">
        <f t="shared" si="32"/>
        <v>0</v>
      </c>
      <c r="AZ33">
        <f t="shared" si="33"/>
        <v>1</v>
      </c>
      <c r="BA33">
        <f t="shared" si="34"/>
        <v>0</v>
      </c>
      <c r="BB33" s="137">
        <f t="shared" si="35"/>
        <v>0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</row>
    <row r="34" spans="1:89" customFormat="1" ht="15" customHeight="1" x14ac:dyDescent="0.25">
      <c r="A34" s="22">
        <f t="shared" si="1"/>
        <v>24</v>
      </c>
      <c r="B34" s="11"/>
      <c r="C34" s="199"/>
      <c r="D34" s="11"/>
      <c r="E34" s="12"/>
      <c r="F34" s="13"/>
      <c r="G34" s="12"/>
      <c r="H34" s="31" t="str">
        <f t="shared" si="2"/>
        <v/>
      </c>
      <c r="I34" s="12"/>
      <c r="J34" s="13"/>
      <c r="K34" s="12"/>
      <c r="L34" s="31" t="str">
        <f t="shared" si="3"/>
        <v/>
      </c>
      <c r="M34" s="131" t="str">
        <f t="shared" si="4"/>
        <v/>
      </c>
      <c r="N34" s="181" t="str">
        <f t="shared" si="5"/>
        <v/>
      </c>
      <c r="O34" s="190"/>
      <c r="P34" s="192"/>
      <c r="Q34" s="132" t="str">
        <f t="shared" si="6"/>
        <v/>
      </c>
      <c r="R34" s="133"/>
      <c r="S34" s="133"/>
      <c r="T34" s="139"/>
      <c r="U34" s="140"/>
      <c r="V34" s="22"/>
      <c r="X34">
        <f t="shared" si="36"/>
        <v>0</v>
      </c>
      <c r="Y34" s="24">
        <f t="shared" si="7"/>
        <v>1</v>
      </c>
      <c r="Z34" s="24">
        <f t="shared" si="8"/>
        <v>0</v>
      </c>
      <c r="AA34" s="24">
        <f t="shared" si="9"/>
        <v>0</v>
      </c>
      <c r="AB34" s="136">
        <f t="shared" si="10"/>
        <v>0</v>
      </c>
      <c r="AC34" s="24">
        <f t="shared" si="11"/>
        <v>0</v>
      </c>
      <c r="AD34" s="24">
        <f t="shared" si="12"/>
        <v>0</v>
      </c>
      <c r="AE34" s="24">
        <f t="shared" si="13"/>
        <v>0</v>
      </c>
      <c r="AF34" s="24">
        <f t="shared" si="14"/>
        <v>0</v>
      </c>
      <c r="AG34" s="24">
        <f t="shared" si="15"/>
        <v>0</v>
      </c>
      <c r="AH34" s="24">
        <f t="shared" si="16"/>
        <v>0</v>
      </c>
      <c r="AI34" s="24">
        <f t="shared" si="17"/>
        <v>0</v>
      </c>
      <c r="AJ34" s="262">
        <f t="shared" si="37"/>
        <v>0</v>
      </c>
      <c r="AK34" s="262">
        <f t="shared" si="18"/>
        <v>0</v>
      </c>
      <c r="AL34" s="262">
        <f t="shared" si="19"/>
        <v>0</v>
      </c>
      <c r="AM34" s="248">
        <f t="shared" si="20"/>
        <v>0</v>
      </c>
      <c r="AN34" s="250">
        <f t="shared" si="21"/>
        <v>0</v>
      </c>
      <c r="AO34" s="24">
        <f t="shared" si="22"/>
        <v>0</v>
      </c>
      <c r="AP34" s="24">
        <f t="shared" si="23"/>
        <v>0</v>
      </c>
      <c r="AQ34" s="24">
        <f t="shared" si="24"/>
        <v>0</v>
      </c>
      <c r="AR34" s="24">
        <f t="shared" si="25"/>
        <v>0</v>
      </c>
      <c r="AS34">
        <f t="shared" si="26"/>
        <v>0</v>
      </c>
      <c r="AT34">
        <f t="shared" si="27"/>
        <v>0</v>
      </c>
      <c r="AU34" s="137">
        <f t="shared" si="28"/>
        <v>0</v>
      </c>
      <c r="AV34" s="138">
        <f t="shared" si="29"/>
        <v>1</v>
      </c>
      <c r="AW34" s="138">
        <f t="shared" si="30"/>
        <v>9.9999999999999995E-8</v>
      </c>
      <c r="AX34">
        <f t="shared" si="31"/>
        <v>0</v>
      </c>
      <c r="AY34">
        <f t="shared" si="32"/>
        <v>0</v>
      </c>
      <c r="AZ34">
        <f t="shared" si="33"/>
        <v>1</v>
      </c>
      <c r="BA34">
        <f t="shared" si="34"/>
        <v>0</v>
      </c>
      <c r="BB34" s="137">
        <f t="shared" si="35"/>
        <v>0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</row>
    <row r="35" spans="1:89" customFormat="1" ht="15" customHeight="1" x14ac:dyDescent="0.25">
      <c r="A35" s="22">
        <f t="shared" si="1"/>
        <v>25</v>
      </c>
      <c r="B35" s="11"/>
      <c r="C35" s="199"/>
      <c r="D35" s="11"/>
      <c r="E35" s="12"/>
      <c r="F35" s="13"/>
      <c r="G35" s="12"/>
      <c r="H35" s="31" t="str">
        <f t="shared" si="2"/>
        <v/>
      </c>
      <c r="I35" s="12"/>
      <c r="J35" s="13"/>
      <c r="K35" s="12"/>
      <c r="L35" s="31" t="str">
        <f t="shared" si="3"/>
        <v/>
      </c>
      <c r="M35" s="131" t="str">
        <f t="shared" si="4"/>
        <v/>
      </c>
      <c r="N35" s="181" t="str">
        <f t="shared" si="5"/>
        <v/>
      </c>
      <c r="O35" s="190"/>
      <c r="P35" s="192"/>
      <c r="Q35" s="132" t="str">
        <f t="shared" si="6"/>
        <v/>
      </c>
      <c r="R35" s="133"/>
      <c r="S35" s="133"/>
      <c r="T35" s="139"/>
      <c r="U35" s="140"/>
      <c r="V35" s="22"/>
      <c r="X35">
        <f t="shared" si="36"/>
        <v>0</v>
      </c>
      <c r="Y35" s="24">
        <f t="shared" si="7"/>
        <v>1</v>
      </c>
      <c r="Z35" s="24">
        <f t="shared" si="8"/>
        <v>0</v>
      </c>
      <c r="AA35" s="24">
        <f t="shared" si="9"/>
        <v>0</v>
      </c>
      <c r="AB35" s="136">
        <f t="shared" si="10"/>
        <v>0</v>
      </c>
      <c r="AC35" s="24">
        <f t="shared" si="11"/>
        <v>0</v>
      </c>
      <c r="AD35" s="24">
        <f t="shared" si="12"/>
        <v>0</v>
      </c>
      <c r="AE35" s="24">
        <f t="shared" si="13"/>
        <v>0</v>
      </c>
      <c r="AF35" s="24">
        <f t="shared" si="14"/>
        <v>0</v>
      </c>
      <c r="AG35" s="24">
        <f t="shared" si="15"/>
        <v>0</v>
      </c>
      <c r="AH35" s="24">
        <f t="shared" si="16"/>
        <v>0</v>
      </c>
      <c r="AI35" s="24">
        <f t="shared" si="17"/>
        <v>0</v>
      </c>
      <c r="AJ35" s="262">
        <f t="shared" si="37"/>
        <v>0</v>
      </c>
      <c r="AK35" s="262">
        <f t="shared" si="18"/>
        <v>0</v>
      </c>
      <c r="AL35" s="262">
        <f t="shared" si="19"/>
        <v>0</v>
      </c>
      <c r="AM35" s="248">
        <f t="shared" si="20"/>
        <v>0</v>
      </c>
      <c r="AN35" s="250">
        <f t="shared" si="21"/>
        <v>0</v>
      </c>
      <c r="AO35" s="24">
        <f t="shared" si="22"/>
        <v>0</v>
      </c>
      <c r="AP35" s="24">
        <f t="shared" si="23"/>
        <v>0</v>
      </c>
      <c r="AQ35" s="24">
        <f t="shared" si="24"/>
        <v>0</v>
      </c>
      <c r="AR35" s="24">
        <f t="shared" si="25"/>
        <v>0</v>
      </c>
      <c r="AS35">
        <f t="shared" si="26"/>
        <v>0</v>
      </c>
      <c r="AT35">
        <f t="shared" si="27"/>
        <v>0</v>
      </c>
      <c r="AU35" s="137">
        <f t="shared" si="28"/>
        <v>0</v>
      </c>
      <c r="AV35" s="138">
        <f t="shared" si="29"/>
        <v>1</v>
      </c>
      <c r="AW35" s="138">
        <f t="shared" si="30"/>
        <v>9.9999999999999995E-8</v>
      </c>
      <c r="AX35">
        <f t="shared" si="31"/>
        <v>0</v>
      </c>
      <c r="AY35">
        <f t="shared" si="32"/>
        <v>0</v>
      </c>
      <c r="AZ35">
        <f t="shared" si="33"/>
        <v>1</v>
      </c>
      <c r="BA35">
        <f t="shared" si="34"/>
        <v>0</v>
      </c>
      <c r="BB35" s="137">
        <f t="shared" si="35"/>
        <v>0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</row>
    <row r="36" spans="1:89" customFormat="1" ht="15" customHeight="1" x14ac:dyDescent="0.25">
      <c r="A36" s="22">
        <f t="shared" si="1"/>
        <v>26</v>
      </c>
      <c r="B36" s="11"/>
      <c r="C36" s="199"/>
      <c r="D36" s="11"/>
      <c r="E36" s="12"/>
      <c r="F36" s="13"/>
      <c r="G36" s="12"/>
      <c r="H36" s="31" t="str">
        <f t="shared" si="2"/>
        <v/>
      </c>
      <c r="I36" s="12"/>
      <c r="J36" s="13"/>
      <c r="K36" s="12"/>
      <c r="L36" s="31" t="str">
        <f t="shared" si="3"/>
        <v/>
      </c>
      <c r="M36" s="131" t="str">
        <f t="shared" si="4"/>
        <v/>
      </c>
      <c r="N36" s="181" t="str">
        <f t="shared" si="5"/>
        <v/>
      </c>
      <c r="O36" s="190"/>
      <c r="P36" s="192"/>
      <c r="Q36" s="132" t="str">
        <f t="shared" si="6"/>
        <v/>
      </c>
      <c r="R36" s="133"/>
      <c r="S36" s="133"/>
      <c r="T36" s="139"/>
      <c r="U36" s="140"/>
      <c r="V36" s="22"/>
      <c r="X36">
        <f t="shared" si="36"/>
        <v>0</v>
      </c>
      <c r="Y36" s="24">
        <f t="shared" si="7"/>
        <v>1</v>
      </c>
      <c r="Z36" s="24">
        <f t="shared" si="8"/>
        <v>0</v>
      </c>
      <c r="AA36" s="24">
        <f t="shared" si="9"/>
        <v>0</v>
      </c>
      <c r="AB36" s="136">
        <f t="shared" si="10"/>
        <v>0</v>
      </c>
      <c r="AC36" s="24">
        <f t="shared" si="11"/>
        <v>0</v>
      </c>
      <c r="AD36" s="24">
        <f t="shared" si="12"/>
        <v>0</v>
      </c>
      <c r="AE36" s="24">
        <f t="shared" si="13"/>
        <v>0</v>
      </c>
      <c r="AF36" s="24">
        <f t="shared" si="14"/>
        <v>0</v>
      </c>
      <c r="AG36" s="24">
        <f t="shared" si="15"/>
        <v>0</v>
      </c>
      <c r="AH36" s="24">
        <f t="shared" si="16"/>
        <v>0</v>
      </c>
      <c r="AI36" s="24">
        <f t="shared" si="17"/>
        <v>0</v>
      </c>
      <c r="AJ36" s="262">
        <f t="shared" si="37"/>
        <v>0</v>
      </c>
      <c r="AK36" s="262">
        <f t="shared" si="18"/>
        <v>0</v>
      </c>
      <c r="AL36" s="262">
        <f t="shared" si="19"/>
        <v>0</v>
      </c>
      <c r="AM36" s="248">
        <f t="shared" si="20"/>
        <v>0</v>
      </c>
      <c r="AN36" s="250">
        <f t="shared" si="21"/>
        <v>0</v>
      </c>
      <c r="AO36" s="24">
        <f t="shared" si="22"/>
        <v>0</v>
      </c>
      <c r="AP36" s="24">
        <f t="shared" si="23"/>
        <v>0</v>
      </c>
      <c r="AQ36" s="24">
        <f t="shared" si="24"/>
        <v>0</v>
      </c>
      <c r="AR36" s="24">
        <f t="shared" si="25"/>
        <v>0</v>
      </c>
      <c r="AS36">
        <f t="shared" si="26"/>
        <v>0</v>
      </c>
      <c r="AT36">
        <f t="shared" si="27"/>
        <v>0</v>
      </c>
      <c r="AU36" s="137">
        <f t="shared" si="28"/>
        <v>0</v>
      </c>
      <c r="AV36" s="138">
        <f t="shared" si="29"/>
        <v>1</v>
      </c>
      <c r="AW36" s="138">
        <f t="shared" si="30"/>
        <v>9.9999999999999995E-8</v>
      </c>
      <c r="AX36">
        <f t="shared" si="31"/>
        <v>0</v>
      </c>
      <c r="AY36">
        <f t="shared" si="32"/>
        <v>0</v>
      </c>
      <c r="AZ36">
        <f t="shared" si="33"/>
        <v>1</v>
      </c>
      <c r="BA36">
        <f t="shared" si="34"/>
        <v>0</v>
      </c>
      <c r="BB36" s="137">
        <f t="shared" si="35"/>
        <v>0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</row>
    <row r="37" spans="1:89" customFormat="1" ht="15" customHeight="1" x14ac:dyDescent="0.25">
      <c r="A37" s="22">
        <f t="shared" si="1"/>
        <v>27</v>
      </c>
      <c r="B37" s="11"/>
      <c r="C37" s="199"/>
      <c r="D37" s="11"/>
      <c r="E37" s="12"/>
      <c r="F37" s="13"/>
      <c r="G37" s="12"/>
      <c r="H37" s="31" t="str">
        <f t="shared" si="2"/>
        <v/>
      </c>
      <c r="I37" s="12"/>
      <c r="J37" s="13"/>
      <c r="K37" s="12"/>
      <c r="L37" s="31" t="str">
        <f t="shared" si="3"/>
        <v/>
      </c>
      <c r="M37" s="131" t="str">
        <f t="shared" si="4"/>
        <v/>
      </c>
      <c r="N37" s="181" t="str">
        <f t="shared" si="5"/>
        <v/>
      </c>
      <c r="O37" s="190"/>
      <c r="P37" s="192"/>
      <c r="Q37" s="132" t="str">
        <f t="shared" si="6"/>
        <v/>
      </c>
      <c r="R37" s="133"/>
      <c r="S37" s="133"/>
      <c r="T37" s="139"/>
      <c r="U37" s="140"/>
      <c r="V37" s="22"/>
      <c r="X37">
        <f t="shared" si="36"/>
        <v>0</v>
      </c>
      <c r="Y37" s="24">
        <f t="shared" si="7"/>
        <v>1</v>
      </c>
      <c r="Z37" s="24">
        <f t="shared" si="8"/>
        <v>0</v>
      </c>
      <c r="AA37" s="24">
        <f t="shared" si="9"/>
        <v>0</v>
      </c>
      <c r="AB37" s="136">
        <f t="shared" si="10"/>
        <v>0</v>
      </c>
      <c r="AC37" s="24">
        <f t="shared" si="11"/>
        <v>0</v>
      </c>
      <c r="AD37" s="24">
        <f t="shared" si="12"/>
        <v>0</v>
      </c>
      <c r="AE37" s="24">
        <f t="shared" si="13"/>
        <v>0</v>
      </c>
      <c r="AF37" s="24">
        <f t="shared" si="14"/>
        <v>0</v>
      </c>
      <c r="AG37" s="24">
        <f t="shared" si="15"/>
        <v>0</v>
      </c>
      <c r="AH37" s="24">
        <f t="shared" si="16"/>
        <v>0</v>
      </c>
      <c r="AI37" s="24">
        <f t="shared" si="17"/>
        <v>0</v>
      </c>
      <c r="AJ37" s="262">
        <f t="shared" si="37"/>
        <v>0</v>
      </c>
      <c r="AK37" s="262">
        <f t="shared" si="18"/>
        <v>0</v>
      </c>
      <c r="AL37" s="262">
        <f t="shared" si="19"/>
        <v>0</v>
      </c>
      <c r="AM37" s="248">
        <f t="shared" si="20"/>
        <v>0</v>
      </c>
      <c r="AN37" s="250">
        <f t="shared" si="21"/>
        <v>0</v>
      </c>
      <c r="AO37" s="24">
        <f t="shared" si="22"/>
        <v>0</v>
      </c>
      <c r="AP37" s="24">
        <f t="shared" si="23"/>
        <v>0</v>
      </c>
      <c r="AQ37" s="24">
        <f t="shared" si="24"/>
        <v>0</v>
      </c>
      <c r="AR37" s="24">
        <f t="shared" si="25"/>
        <v>0</v>
      </c>
      <c r="AS37">
        <f t="shared" si="26"/>
        <v>0</v>
      </c>
      <c r="AT37">
        <f t="shared" si="27"/>
        <v>0</v>
      </c>
      <c r="AU37" s="137">
        <f t="shared" si="28"/>
        <v>0</v>
      </c>
      <c r="AV37" s="138">
        <f t="shared" si="29"/>
        <v>1</v>
      </c>
      <c r="AW37" s="138">
        <f t="shared" si="30"/>
        <v>9.9999999999999995E-8</v>
      </c>
      <c r="AX37">
        <f t="shared" si="31"/>
        <v>0</v>
      </c>
      <c r="AY37">
        <f t="shared" si="32"/>
        <v>0</v>
      </c>
      <c r="AZ37">
        <f t="shared" si="33"/>
        <v>1</v>
      </c>
      <c r="BA37">
        <f t="shared" si="34"/>
        <v>0</v>
      </c>
      <c r="BB37" s="137">
        <f t="shared" si="35"/>
        <v>0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</row>
    <row r="38" spans="1:89" customFormat="1" ht="15" customHeight="1" x14ac:dyDescent="0.25">
      <c r="A38" s="22">
        <f t="shared" si="1"/>
        <v>28</v>
      </c>
      <c r="B38" s="11"/>
      <c r="C38" s="199"/>
      <c r="D38" s="11"/>
      <c r="E38" s="12"/>
      <c r="F38" s="13"/>
      <c r="G38" s="12"/>
      <c r="H38" s="31" t="str">
        <f t="shared" si="2"/>
        <v/>
      </c>
      <c r="I38" s="12"/>
      <c r="J38" s="13"/>
      <c r="K38" s="12"/>
      <c r="L38" s="31" t="str">
        <f t="shared" si="3"/>
        <v/>
      </c>
      <c r="M38" s="131" t="str">
        <f t="shared" si="4"/>
        <v/>
      </c>
      <c r="N38" s="181" t="str">
        <f t="shared" si="5"/>
        <v/>
      </c>
      <c r="O38" s="190"/>
      <c r="P38" s="192"/>
      <c r="Q38" s="132" t="str">
        <f t="shared" si="6"/>
        <v/>
      </c>
      <c r="R38" s="133"/>
      <c r="S38" s="133"/>
      <c r="T38" s="139"/>
      <c r="U38" s="140"/>
      <c r="V38" s="22"/>
      <c r="X38">
        <f t="shared" si="36"/>
        <v>0</v>
      </c>
      <c r="Y38" s="24">
        <f t="shared" si="7"/>
        <v>1</v>
      </c>
      <c r="Z38" s="24">
        <f t="shared" si="8"/>
        <v>0</v>
      </c>
      <c r="AA38" s="24">
        <f t="shared" si="9"/>
        <v>0</v>
      </c>
      <c r="AB38" s="136">
        <f t="shared" si="10"/>
        <v>0</v>
      </c>
      <c r="AC38" s="24">
        <f t="shared" si="11"/>
        <v>0</v>
      </c>
      <c r="AD38" s="24">
        <f t="shared" si="12"/>
        <v>0</v>
      </c>
      <c r="AE38" s="24">
        <f t="shared" si="13"/>
        <v>0</v>
      </c>
      <c r="AF38" s="24">
        <f t="shared" si="14"/>
        <v>0</v>
      </c>
      <c r="AG38" s="24">
        <f t="shared" si="15"/>
        <v>0</v>
      </c>
      <c r="AH38" s="24">
        <f t="shared" si="16"/>
        <v>0</v>
      </c>
      <c r="AI38" s="24">
        <f t="shared" si="17"/>
        <v>0</v>
      </c>
      <c r="AJ38" s="262">
        <f t="shared" si="37"/>
        <v>0</v>
      </c>
      <c r="AK38" s="262">
        <f t="shared" si="18"/>
        <v>0</v>
      </c>
      <c r="AL38" s="262">
        <f t="shared" si="19"/>
        <v>0</v>
      </c>
      <c r="AM38" s="248">
        <f t="shared" si="20"/>
        <v>0</v>
      </c>
      <c r="AN38" s="250">
        <f t="shared" si="21"/>
        <v>0</v>
      </c>
      <c r="AO38" s="24">
        <f t="shared" si="22"/>
        <v>0</v>
      </c>
      <c r="AP38" s="24">
        <f t="shared" si="23"/>
        <v>0</v>
      </c>
      <c r="AQ38" s="24">
        <f t="shared" si="24"/>
        <v>0</v>
      </c>
      <c r="AR38" s="24">
        <f t="shared" si="25"/>
        <v>0</v>
      </c>
      <c r="AS38">
        <f t="shared" si="26"/>
        <v>0</v>
      </c>
      <c r="AT38">
        <f t="shared" si="27"/>
        <v>0</v>
      </c>
      <c r="AU38" s="137">
        <f t="shared" si="28"/>
        <v>0</v>
      </c>
      <c r="AV38" s="138">
        <f t="shared" si="29"/>
        <v>1</v>
      </c>
      <c r="AW38" s="138">
        <f t="shared" si="30"/>
        <v>9.9999999999999995E-8</v>
      </c>
      <c r="AX38">
        <f t="shared" si="31"/>
        <v>0</v>
      </c>
      <c r="AY38">
        <f t="shared" si="32"/>
        <v>0</v>
      </c>
      <c r="AZ38">
        <f t="shared" si="33"/>
        <v>1</v>
      </c>
      <c r="BA38">
        <f t="shared" si="34"/>
        <v>0</v>
      </c>
      <c r="BB38" s="137">
        <f t="shared" si="35"/>
        <v>0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</row>
    <row r="39" spans="1:89" customFormat="1" ht="15" customHeight="1" x14ac:dyDescent="0.25">
      <c r="A39" s="22">
        <f t="shared" si="1"/>
        <v>29</v>
      </c>
      <c r="B39" s="11"/>
      <c r="C39" s="199"/>
      <c r="D39" s="11"/>
      <c r="E39" s="12"/>
      <c r="F39" s="13"/>
      <c r="G39" s="12"/>
      <c r="H39" s="31" t="str">
        <f t="shared" si="2"/>
        <v/>
      </c>
      <c r="I39" s="12"/>
      <c r="J39" s="13"/>
      <c r="K39" s="12"/>
      <c r="L39" s="31" t="str">
        <f t="shared" si="3"/>
        <v/>
      </c>
      <c r="M39" s="131" t="str">
        <f t="shared" si="4"/>
        <v/>
      </c>
      <c r="N39" s="181" t="str">
        <f t="shared" si="5"/>
        <v/>
      </c>
      <c r="O39" s="190"/>
      <c r="P39" s="192"/>
      <c r="Q39" s="132" t="str">
        <f t="shared" si="6"/>
        <v/>
      </c>
      <c r="R39" s="133"/>
      <c r="S39" s="133"/>
      <c r="T39" s="139"/>
      <c r="U39" s="140"/>
      <c r="V39" s="22"/>
      <c r="X39">
        <f t="shared" si="36"/>
        <v>0</v>
      </c>
      <c r="Y39" s="24">
        <f t="shared" si="7"/>
        <v>1</v>
      </c>
      <c r="Z39" s="24">
        <f t="shared" si="8"/>
        <v>0</v>
      </c>
      <c r="AA39" s="24">
        <f t="shared" si="9"/>
        <v>0</v>
      </c>
      <c r="AB39" s="136">
        <f t="shared" si="10"/>
        <v>0</v>
      </c>
      <c r="AC39" s="24">
        <f t="shared" si="11"/>
        <v>0</v>
      </c>
      <c r="AD39" s="24">
        <f t="shared" si="12"/>
        <v>0</v>
      </c>
      <c r="AE39" s="24">
        <f t="shared" si="13"/>
        <v>0</v>
      </c>
      <c r="AF39" s="24">
        <f t="shared" si="14"/>
        <v>0</v>
      </c>
      <c r="AG39" s="24">
        <f t="shared" si="15"/>
        <v>0</v>
      </c>
      <c r="AH39" s="24">
        <f t="shared" si="16"/>
        <v>0</v>
      </c>
      <c r="AI39" s="24">
        <f t="shared" si="17"/>
        <v>0</v>
      </c>
      <c r="AJ39" s="262">
        <f t="shared" si="37"/>
        <v>0</v>
      </c>
      <c r="AK39" s="262">
        <f t="shared" si="18"/>
        <v>0</v>
      </c>
      <c r="AL39" s="262">
        <f t="shared" si="19"/>
        <v>0</v>
      </c>
      <c r="AM39" s="248">
        <f t="shared" si="20"/>
        <v>0</v>
      </c>
      <c r="AN39" s="250">
        <f t="shared" si="21"/>
        <v>0</v>
      </c>
      <c r="AO39" s="24">
        <f t="shared" si="22"/>
        <v>0</v>
      </c>
      <c r="AP39" s="24">
        <f t="shared" si="23"/>
        <v>0</v>
      </c>
      <c r="AQ39" s="24">
        <f t="shared" si="24"/>
        <v>0</v>
      </c>
      <c r="AR39" s="24">
        <f t="shared" si="25"/>
        <v>0</v>
      </c>
      <c r="AS39">
        <f t="shared" si="26"/>
        <v>0</v>
      </c>
      <c r="AT39">
        <f t="shared" si="27"/>
        <v>0</v>
      </c>
      <c r="AU39" s="137">
        <f t="shared" si="28"/>
        <v>0</v>
      </c>
      <c r="AV39" s="138">
        <f t="shared" si="29"/>
        <v>1</v>
      </c>
      <c r="AW39" s="138">
        <f t="shared" si="30"/>
        <v>9.9999999999999995E-8</v>
      </c>
      <c r="AX39">
        <f t="shared" si="31"/>
        <v>0</v>
      </c>
      <c r="AY39">
        <f t="shared" si="32"/>
        <v>0</v>
      </c>
      <c r="AZ39">
        <f t="shared" si="33"/>
        <v>1</v>
      </c>
      <c r="BA39">
        <f t="shared" si="34"/>
        <v>0</v>
      </c>
      <c r="BB39" s="137">
        <f t="shared" si="35"/>
        <v>0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</row>
    <row r="40" spans="1:89" customFormat="1" ht="15" customHeight="1" x14ac:dyDescent="0.25">
      <c r="A40" s="22">
        <f t="shared" si="1"/>
        <v>30</v>
      </c>
      <c r="B40" s="11"/>
      <c r="C40" s="199"/>
      <c r="D40" s="11"/>
      <c r="E40" s="12"/>
      <c r="F40" s="13"/>
      <c r="G40" s="12"/>
      <c r="H40" s="31" t="str">
        <f t="shared" si="2"/>
        <v/>
      </c>
      <c r="I40" s="12"/>
      <c r="J40" s="13"/>
      <c r="K40" s="12"/>
      <c r="L40" s="31" t="str">
        <f t="shared" si="3"/>
        <v/>
      </c>
      <c r="M40" s="131" t="str">
        <f t="shared" si="4"/>
        <v/>
      </c>
      <c r="N40" s="181" t="str">
        <f t="shared" si="5"/>
        <v/>
      </c>
      <c r="O40" s="190"/>
      <c r="P40" s="192"/>
      <c r="Q40" s="132" t="str">
        <f t="shared" si="6"/>
        <v/>
      </c>
      <c r="R40" s="133"/>
      <c r="S40" s="133"/>
      <c r="T40" s="139"/>
      <c r="U40" s="140"/>
      <c r="V40" s="22"/>
      <c r="X40">
        <f t="shared" si="36"/>
        <v>0</v>
      </c>
      <c r="Y40" s="24">
        <f t="shared" si="7"/>
        <v>1</v>
      </c>
      <c r="Z40" s="24">
        <f t="shared" si="8"/>
        <v>0</v>
      </c>
      <c r="AA40" s="24">
        <f t="shared" si="9"/>
        <v>0</v>
      </c>
      <c r="AB40" s="136">
        <f t="shared" si="10"/>
        <v>0</v>
      </c>
      <c r="AC40" s="24">
        <f t="shared" si="11"/>
        <v>0</v>
      </c>
      <c r="AD40" s="24">
        <f t="shared" si="12"/>
        <v>0</v>
      </c>
      <c r="AE40" s="24">
        <f t="shared" si="13"/>
        <v>0</v>
      </c>
      <c r="AF40" s="24">
        <f t="shared" si="14"/>
        <v>0</v>
      </c>
      <c r="AG40" s="24">
        <f t="shared" si="15"/>
        <v>0</v>
      </c>
      <c r="AH40" s="24">
        <f t="shared" si="16"/>
        <v>0</v>
      </c>
      <c r="AI40" s="24">
        <f t="shared" si="17"/>
        <v>0</v>
      </c>
      <c r="AJ40" s="262">
        <f t="shared" si="37"/>
        <v>0</v>
      </c>
      <c r="AK40" s="262">
        <f t="shared" si="18"/>
        <v>0</v>
      </c>
      <c r="AL40" s="262">
        <f t="shared" si="19"/>
        <v>0</v>
      </c>
      <c r="AM40" s="248">
        <f t="shared" si="20"/>
        <v>0</v>
      </c>
      <c r="AN40" s="250">
        <f t="shared" si="21"/>
        <v>0</v>
      </c>
      <c r="AO40" s="24">
        <f t="shared" si="22"/>
        <v>0</v>
      </c>
      <c r="AP40" s="24">
        <f t="shared" si="23"/>
        <v>0</v>
      </c>
      <c r="AQ40" s="24">
        <f t="shared" si="24"/>
        <v>0</v>
      </c>
      <c r="AR40" s="24">
        <f t="shared" si="25"/>
        <v>0</v>
      </c>
      <c r="AS40">
        <f t="shared" si="26"/>
        <v>0</v>
      </c>
      <c r="AT40">
        <f t="shared" si="27"/>
        <v>0</v>
      </c>
      <c r="AU40" s="137">
        <f t="shared" si="28"/>
        <v>0</v>
      </c>
      <c r="AV40" s="138">
        <f t="shared" si="29"/>
        <v>1</v>
      </c>
      <c r="AW40" s="138">
        <f t="shared" si="30"/>
        <v>9.9999999999999995E-8</v>
      </c>
      <c r="AX40">
        <f t="shared" si="31"/>
        <v>0</v>
      </c>
      <c r="AY40">
        <f t="shared" si="32"/>
        <v>0</v>
      </c>
      <c r="AZ40">
        <f t="shared" si="33"/>
        <v>1</v>
      </c>
      <c r="BA40">
        <f t="shared" si="34"/>
        <v>0</v>
      </c>
      <c r="BB40" s="137">
        <f t="shared" si="35"/>
        <v>0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</row>
    <row r="41" spans="1:89" customFormat="1" ht="15" customHeight="1" x14ac:dyDescent="0.25">
      <c r="A41" s="22">
        <f t="shared" si="1"/>
        <v>31</v>
      </c>
      <c r="B41" s="11"/>
      <c r="C41" s="199"/>
      <c r="D41" s="11"/>
      <c r="E41" s="12"/>
      <c r="F41" s="13"/>
      <c r="G41" s="12"/>
      <c r="H41" s="31" t="str">
        <f t="shared" si="2"/>
        <v/>
      </c>
      <c r="I41" s="12"/>
      <c r="J41" s="13"/>
      <c r="K41" s="12"/>
      <c r="L41" s="31" t="str">
        <f t="shared" si="3"/>
        <v/>
      </c>
      <c r="M41" s="131" t="str">
        <f t="shared" si="4"/>
        <v/>
      </c>
      <c r="N41" s="181" t="str">
        <f t="shared" si="5"/>
        <v/>
      </c>
      <c r="O41" s="190"/>
      <c r="P41" s="192"/>
      <c r="Q41" s="132" t="str">
        <f t="shared" si="6"/>
        <v/>
      </c>
      <c r="R41" s="133"/>
      <c r="S41" s="133"/>
      <c r="T41" s="139"/>
      <c r="U41" s="140"/>
      <c r="V41" s="22"/>
      <c r="X41">
        <f t="shared" si="36"/>
        <v>0</v>
      </c>
      <c r="Y41" s="24">
        <f t="shared" si="7"/>
        <v>1</v>
      </c>
      <c r="Z41" s="24">
        <f t="shared" si="8"/>
        <v>0</v>
      </c>
      <c r="AA41" s="24">
        <f t="shared" si="9"/>
        <v>0</v>
      </c>
      <c r="AB41" s="136">
        <f t="shared" si="10"/>
        <v>0</v>
      </c>
      <c r="AC41" s="24">
        <f t="shared" si="11"/>
        <v>0</v>
      </c>
      <c r="AD41" s="24">
        <f t="shared" si="12"/>
        <v>0</v>
      </c>
      <c r="AE41" s="24">
        <f t="shared" si="13"/>
        <v>0</v>
      </c>
      <c r="AF41" s="24">
        <f t="shared" si="14"/>
        <v>0</v>
      </c>
      <c r="AG41" s="24">
        <f t="shared" si="15"/>
        <v>0</v>
      </c>
      <c r="AH41" s="24">
        <f t="shared" si="16"/>
        <v>0</v>
      </c>
      <c r="AI41" s="24">
        <f t="shared" si="17"/>
        <v>0</v>
      </c>
      <c r="AJ41" s="262">
        <f t="shared" si="37"/>
        <v>0</v>
      </c>
      <c r="AK41" s="262">
        <f t="shared" si="18"/>
        <v>0</v>
      </c>
      <c r="AL41" s="262">
        <f t="shared" si="19"/>
        <v>0</v>
      </c>
      <c r="AM41" s="248">
        <f t="shared" si="20"/>
        <v>0</v>
      </c>
      <c r="AN41" s="250">
        <f t="shared" si="21"/>
        <v>0</v>
      </c>
      <c r="AO41" s="24">
        <f t="shared" si="22"/>
        <v>0</v>
      </c>
      <c r="AP41" s="24">
        <f t="shared" si="23"/>
        <v>0</v>
      </c>
      <c r="AQ41" s="24">
        <f t="shared" si="24"/>
        <v>0</v>
      </c>
      <c r="AR41" s="24">
        <f t="shared" si="25"/>
        <v>0</v>
      </c>
      <c r="AS41">
        <f t="shared" si="26"/>
        <v>0</v>
      </c>
      <c r="AT41">
        <f t="shared" si="27"/>
        <v>0</v>
      </c>
      <c r="AU41" s="137">
        <f t="shared" si="28"/>
        <v>0</v>
      </c>
      <c r="AV41" s="138">
        <f t="shared" si="29"/>
        <v>1</v>
      </c>
      <c r="AW41" s="138">
        <f t="shared" si="30"/>
        <v>9.9999999999999995E-8</v>
      </c>
      <c r="AX41">
        <f t="shared" si="31"/>
        <v>0</v>
      </c>
      <c r="AY41">
        <f t="shared" si="32"/>
        <v>0</v>
      </c>
      <c r="AZ41">
        <f t="shared" si="33"/>
        <v>1</v>
      </c>
      <c r="BA41">
        <f t="shared" si="34"/>
        <v>0</v>
      </c>
      <c r="BB41" s="137">
        <f t="shared" si="35"/>
        <v>0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</row>
    <row r="42" spans="1:89" customFormat="1" ht="15" customHeight="1" x14ac:dyDescent="0.25">
      <c r="A42" s="22">
        <f t="shared" si="1"/>
        <v>32</v>
      </c>
      <c r="B42" s="11"/>
      <c r="C42" s="199"/>
      <c r="D42" s="11"/>
      <c r="E42" s="12"/>
      <c r="F42" s="13"/>
      <c r="G42" s="12"/>
      <c r="H42" s="31" t="str">
        <f t="shared" si="2"/>
        <v/>
      </c>
      <c r="I42" s="12"/>
      <c r="J42" s="13"/>
      <c r="K42" s="12"/>
      <c r="L42" s="31" t="str">
        <f t="shared" si="3"/>
        <v/>
      </c>
      <c r="M42" s="131" t="str">
        <f t="shared" si="4"/>
        <v/>
      </c>
      <c r="N42" s="181" t="str">
        <f t="shared" si="5"/>
        <v/>
      </c>
      <c r="O42" s="190"/>
      <c r="P42" s="192"/>
      <c r="Q42" s="132" t="str">
        <f t="shared" si="6"/>
        <v/>
      </c>
      <c r="R42" s="133"/>
      <c r="S42" s="133"/>
      <c r="T42" s="139"/>
      <c r="U42" s="140"/>
      <c r="V42" s="22"/>
      <c r="X42">
        <f t="shared" si="36"/>
        <v>0</v>
      </c>
      <c r="Y42" s="24">
        <f t="shared" si="7"/>
        <v>1</v>
      </c>
      <c r="Z42" s="24">
        <f t="shared" si="8"/>
        <v>0</v>
      </c>
      <c r="AA42" s="24">
        <f t="shared" si="9"/>
        <v>0</v>
      </c>
      <c r="AB42" s="136">
        <f t="shared" si="10"/>
        <v>0</v>
      </c>
      <c r="AC42" s="24">
        <f t="shared" si="11"/>
        <v>0</v>
      </c>
      <c r="AD42" s="24">
        <f t="shared" si="12"/>
        <v>0</v>
      </c>
      <c r="AE42" s="24">
        <f t="shared" si="13"/>
        <v>0</v>
      </c>
      <c r="AF42" s="24">
        <f t="shared" si="14"/>
        <v>0</v>
      </c>
      <c r="AG42" s="24">
        <f t="shared" si="15"/>
        <v>0</v>
      </c>
      <c r="AH42" s="24">
        <f t="shared" si="16"/>
        <v>0</v>
      </c>
      <c r="AI42" s="24">
        <f t="shared" si="17"/>
        <v>0</v>
      </c>
      <c r="AJ42" s="262">
        <f t="shared" si="37"/>
        <v>0</v>
      </c>
      <c r="AK42" s="262">
        <f t="shared" si="18"/>
        <v>0</v>
      </c>
      <c r="AL42" s="262">
        <f t="shared" si="19"/>
        <v>0</v>
      </c>
      <c r="AM42" s="248">
        <f t="shared" si="20"/>
        <v>0</v>
      </c>
      <c r="AN42" s="250">
        <f t="shared" si="21"/>
        <v>0</v>
      </c>
      <c r="AO42" s="24">
        <f t="shared" si="22"/>
        <v>0</v>
      </c>
      <c r="AP42" s="24">
        <f t="shared" si="23"/>
        <v>0</v>
      </c>
      <c r="AQ42" s="24">
        <f t="shared" si="24"/>
        <v>0</v>
      </c>
      <c r="AR42" s="24">
        <f t="shared" si="25"/>
        <v>0</v>
      </c>
      <c r="AS42">
        <f t="shared" si="26"/>
        <v>0</v>
      </c>
      <c r="AT42">
        <f t="shared" si="27"/>
        <v>0</v>
      </c>
      <c r="AU42" s="137">
        <f t="shared" si="28"/>
        <v>0</v>
      </c>
      <c r="AV42" s="138">
        <f t="shared" si="29"/>
        <v>1</v>
      </c>
      <c r="AW42" s="138">
        <f t="shared" si="30"/>
        <v>9.9999999999999995E-8</v>
      </c>
      <c r="AX42">
        <f t="shared" si="31"/>
        <v>0</v>
      </c>
      <c r="AY42">
        <f t="shared" si="32"/>
        <v>0</v>
      </c>
      <c r="AZ42">
        <f t="shared" si="33"/>
        <v>1</v>
      </c>
      <c r="BA42">
        <f t="shared" si="34"/>
        <v>0</v>
      </c>
      <c r="BB42" s="137">
        <f t="shared" si="35"/>
        <v>0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1:89" customFormat="1" ht="15" customHeight="1" x14ac:dyDescent="0.25">
      <c r="A43" s="22">
        <f t="shared" si="1"/>
        <v>33</v>
      </c>
      <c r="B43" s="11"/>
      <c r="C43" s="199"/>
      <c r="D43" s="11"/>
      <c r="E43" s="12"/>
      <c r="F43" s="13"/>
      <c r="G43" s="12"/>
      <c r="H43" s="31" t="str">
        <f t="shared" ref="H43:H74" si="38">IF(preHaxis="",IF(AND(preKV=preKH,preKV&gt;0),90,""),IF(preHaxis&gt;90,preHaxis-90,preHaxis+90))</f>
        <v/>
      </c>
      <c r="I43" s="12"/>
      <c r="J43" s="13"/>
      <c r="K43" s="12"/>
      <c r="L43" s="31" t="str">
        <f t="shared" ref="L43:L74" si="39">IF(postHaxis="",IF(AND(postKV=postKH,postKV&gt;0),90,""),IF(postHaxis&gt;90,postHaxis-90,postHaxis+90))</f>
        <v/>
      </c>
      <c r="M43" s="131" t="str">
        <f t="shared" ref="M43:M74" si="40">IF(combivalidifier=1,siaMag,"")</f>
        <v/>
      </c>
      <c r="N43" s="181" t="str">
        <f t="shared" ref="N43:N74" si="41">IF(combivalidifier=1,siaAx,"")</f>
        <v/>
      </c>
      <c r="O43" s="190"/>
      <c r="P43" s="192"/>
      <c r="Q43" s="132" t="str">
        <f t="shared" ref="Q43:Q74" si="42">IF(prevalidifier*postvalidifier=0,"",IF(combivalidifier=1,IF(OR(preVaxis&lt;45,preVaxis&gt;135),"Please check Preop Axis value",IF(OR(postVaxis&lt;45,postVaxis&gt;135),"Please check Postop Axis value","Valid Entry")),"This data is excluded"))</f>
        <v/>
      </c>
      <c r="R43" s="133"/>
      <c r="S43" s="133"/>
      <c r="T43" s="139"/>
      <c r="U43" s="140"/>
      <c r="V43" s="22"/>
      <c r="X43">
        <f t="shared" si="36"/>
        <v>0</v>
      </c>
      <c r="Y43" s="24">
        <f t="shared" ref="Y43:Y74" si="43">IF(exclusion="yes",0,1)</f>
        <v>1</v>
      </c>
      <c r="Z43" s="24">
        <f t="shared" ref="Z43:Z74" si="44">IF(AND(preKH="",preKV="",preHaxis="",preVaxis=""),0,IF(AND(preKH&lt;&gt;"",preKV&lt;&gt;"",preHaxis&lt;&gt;"",preVaxis&lt;&gt;""),1,IF(AND(preKH=preKV,preKH&lt;&gt;""),1,0)))</f>
        <v>0</v>
      </c>
      <c r="AA43" s="24">
        <f t="shared" ref="AA43:AA74" si="45">IF(AND(postKH="",postKV="",postHaxis="",postVaxis=""),0,IF(AND(postKH&lt;&gt;"",postKV&lt;&gt;"",postHaxis&lt;&gt;"",postVaxis&lt;&gt;""),1,IF(AND(postKH=postKV,postKH&lt;&gt;""),1,0)))</f>
        <v>0</v>
      </c>
      <c r="AB43" s="136">
        <f t="shared" ref="AB43:AB74" si="46">exvalidifier*prevalidifier*postvalidifier</f>
        <v>0</v>
      </c>
      <c r="AC43" s="24">
        <f t="shared" ref="AC43:AC74" si="47">ABS(preKH-preKV)</f>
        <v>0</v>
      </c>
      <c r="AD43" s="24">
        <f t="shared" ref="AD43:AD74" si="48">IF(preKH=preKV,0,IF(preKH&gt;preKV,preHaxis,preVaxis))</f>
        <v>0</v>
      </c>
      <c r="AE43" s="24">
        <f t="shared" ref="AE43:AE74" si="49">ABS(postKH-postKV)</f>
        <v>0</v>
      </c>
      <c r="AF43" s="24">
        <f t="shared" ref="AF43:AF74" si="50">IF(postKH=postKV,0,IF(postKH&gt;postKV,postHaxis,postVaxis))</f>
        <v>0</v>
      </c>
      <c r="AG43" s="24">
        <f t="shared" ref="AG43:AG74" si="51">IFERROR(combivalidifier*AC43,0)</f>
        <v>0</v>
      </c>
      <c r="AH43" s="24">
        <f t="shared" ref="AH43:AH74" si="52">IFERROR(combivalidifier*AD43,0)</f>
        <v>0</v>
      </c>
      <c r="AI43" s="24">
        <f t="shared" ref="AI43:AI74" si="53">IFERROR(combivalidifier*AE43,0)</f>
        <v>0</v>
      </c>
      <c r="AJ43" s="262">
        <f t="shared" si="37"/>
        <v>0</v>
      </c>
      <c r="AK43" s="262">
        <f t="shared" ref="AK43:AK74" si="54">IF(AJ43=45,AJ43-epsilon,AJ43)</f>
        <v>0</v>
      </c>
      <c r="AL43" s="262">
        <f t="shared" ref="AL43:AL74" si="55">IF(AK43=135,AK43-epsilon,AK43)</f>
        <v>0</v>
      </c>
      <c r="AM43" s="248">
        <f t="shared" ref="AM43:AM74" si="56">IF(AL43=180,AL43-epsilon,AL43)</f>
        <v>0</v>
      </c>
      <c r="AN43" s="250">
        <f t="shared" ref="AN43:AN74" si="57">IFERROR(combivalidifier*AM43,0)</f>
        <v>0</v>
      </c>
      <c r="AO43" s="24">
        <f t="shared" ref="AO43:AO74" si="58">preMag*COS(RADIANS(2*preAxis))</f>
        <v>0</v>
      </c>
      <c r="AP43" s="24">
        <f t="shared" ref="AP43:AP74" si="59">preMag*SIN(RADIANS(2*preAxis))</f>
        <v>0</v>
      </c>
      <c r="AQ43" s="24">
        <f t="shared" ref="AQ43:AQ74" si="60">postMag*COS(RADIANS(2*postAxis))</f>
        <v>0</v>
      </c>
      <c r="AR43" s="24">
        <f t="shared" ref="AR43:AR74" si="61">postMag*SIN(RADIANS(2*postAxis))</f>
        <v>0</v>
      </c>
      <c r="AS43">
        <f t="shared" ref="AS43:AS74" si="62">postx-prex</f>
        <v>0</v>
      </c>
      <c r="AT43">
        <f t="shared" ref="AT43:AT74" si="63">posty-prey</f>
        <v>0</v>
      </c>
      <c r="AU43" s="137">
        <f t="shared" ref="AU43:AU74" si="64">ABS(SQRT(siax*siax+siay*siay))</f>
        <v>0</v>
      </c>
      <c r="AV43" s="138">
        <f t="shared" ref="AV43:AV74" si="65">IF(AND(siax&gt;=0,siay&gt;=0),1,IF(AND(siax&lt;0,siay&gt;=0),2,IF(AND(siax&lt;0,siay&lt;0),3,4)))</f>
        <v>1</v>
      </c>
      <c r="AW43" s="138">
        <f t="shared" ref="AW43:AW74" si="66">IF(siax=0,0.0000001,siax)</f>
        <v>9.9999999999999995E-8</v>
      </c>
      <c r="AX43">
        <f t="shared" ref="AX43:AX74" si="67">DEGREES(ATAN(siay/siaxzero))</f>
        <v>0</v>
      </c>
      <c r="AY43">
        <f t="shared" ref="AY43:AY74" si="68">IF(atanAxis&lt;0,atanAxis+360,atanAxis)</f>
        <v>0</v>
      </c>
      <c r="AZ43">
        <f t="shared" ref="AZ43:AZ74" si="69">INT(atanaxisplus/90)+1</f>
        <v>1</v>
      </c>
      <c r="BA43">
        <f t="shared" ref="BA43:BA74" si="70">IF(atanQuad=siaQuad,0,IF(siaQuad&gt;atanQuad,1,-1))</f>
        <v>0</v>
      </c>
      <c r="BB43" s="137">
        <f t="shared" ref="BB43:BB74" si="71">IF(siaQuad=atanQuad,atanaxisplus/2,(atanaxisplus+180*multiplier)/2)</f>
        <v>0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</row>
    <row r="44" spans="1:89" customFormat="1" ht="15" customHeight="1" x14ac:dyDescent="0.25">
      <c r="A44" s="22">
        <f t="shared" si="1"/>
        <v>34</v>
      </c>
      <c r="B44" s="11"/>
      <c r="C44" s="199"/>
      <c r="D44" s="11"/>
      <c r="E44" s="12"/>
      <c r="F44" s="13"/>
      <c r="G44" s="12"/>
      <c r="H44" s="31" t="str">
        <f t="shared" si="38"/>
        <v/>
      </c>
      <c r="I44" s="12"/>
      <c r="J44" s="13"/>
      <c r="K44" s="12"/>
      <c r="L44" s="31" t="str">
        <f t="shared" si="39"/>
        <v/>
      </c>
      <c r="M44" s="131" t="str">
        <f t="shared" si="40"/>
        <v/>
      </c>
      <c r="N44" s="181" t="str">
        <f t="shared" si="41"/>
        <v/>
      </c>
      <c r="O44" s="190"/>
      <c r="P44" s="192"/>
      <c r="Q44" s="132" t="str">
        <f t="shared" si="42"/>
        <v/>
      </c>
      <c r="R44" s="133"/>
      <c r="S44" s="133"/>
      <c r="T44" s="139"/>
      <c r="U44" s="140"/>
      <c r="V44" s="22"/>
      <c r="X44">
        <f t="shared" si="36"/>
        <v>0</v>
      </c>
      <c r="Y44" s="24">
        <f t="shared" si="43"/>
        <v>1</v>
      </c>
      <c r="Z44" s="24">
        <f t="shared" si="44"/>
        <v>0</v>
      </c>
      <c r="AA44" s="24">
        <f t="shared" si="45"/>
        <v>0</v>
      </c>
      <c r="AB44" s="136">
        <f t="shared" si="46"/>
        <v>0</v>
      </c>
      <c r="AC44" s="24">
        <f t="shared" si="47"/>
        <v>0</v>
      </c>
      <c r="AD44" s="24">
        <f t="shared" si="48"/>
        <v>0</v>
      </c>
      <c r="AE44" s="24">
        <f t="shared" si="49"/>
        <v>0</v>
      </c>
      <c r="AF44" s="24">
        <f t="shared" si="50"/>
        <v>0</v>
      </c>
      <c r="AG44" s="24">
        <f t="shared" si="51"/>
        <v>0</v>
      </c>
      <c r="AH44" s="24">
        <f t="shared" si="52"/>
        <v>0</v>
      </c>
      <c r="AI44" s="24">
        <f t="shared" si="53"/>
        <v>0</v>
      </c>
      <c r="AJ44" s="262">
        <f t="shared" si="37"/>
        <v>0</v>
      </c>
      <c r="AK44" s="262">
        <f t="shared" si="54"/>
        <v>0</v>
      </c>
      <c r="AL44" s="262">
        <f t="shared" si="55"/>
        <v>0</v>
      </c>
      <c r="AM44" s="248">
        <f t="shared" si="56"/>
        <v>0</v>
      </c>
      <c r="AN44" s="250">
        <f t="shared" si="57"/>
        <v>0</v>
      </c>
      <c r="AO44" s="24">
        <f t="shared" si="58"/>
        <v>0</v>
      </c>
      <c r="AP44" s="24">
        <f t="shared" si="59"/>
        <v>0</v>
      </c>
      <c r="AQ44" s="24">
        <f t="shared" si="60"/>
        <v>0</v>
      </c>
      <c r="AR44" s="24">
        <f t="shared" si="61"/>
        <v>0</v>
      </c>
      <c r="AS44">
        <f t="shared" si="62"/>
        <v>0</v>
      </c>
      <c r="AT44">
        <f t="shared" si="63"/>
        <v>0</v>
      </c>
      <c r="AU44" s="137">
        <f t="shared" si="64"/>
        <v>0</v>
      </c>
      <c r="AV44" s="138">
        <f t="shared" si="65"/>
        <v>1</v>
      </c>
      <c r="AW44" s="138">
        <f t="shared" si="66"/>
        <v>9.9999999999999995E-8</v>
      </c>
      <c r="AX44">
        <f t="shared" si="67"/>
        <v>0</v>
      </c>
      <c r="AY44">
        <f t="shared" si="68"/>
        <v>0</v>
      </c>
      <c r="AZ44">
        <f t="shared" si="69"/>
        <v>1</v>
      </c>
      <c r="BA44">
        <f t="shared" si="70"/>
        <v>0</v>
      </c>
      <c r="BB44" s="137">
        <f t="shared" si="71"/>
        <v>0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</row>
    <row r="45" spans="1:89" customFormat="1" ht="15" customHeight="1" x14ac:dyDescent="0.25">
      <c r="A45" s="22">
        <f t="shared" si="1"/>
        <v>35</v>
      </c>
      <c r="B45" s="11"/>
      <c r="C45" s="199"/>
      <c r="D45" s="11"/>
      <c r="E45" s="12"/>
      <c r="F45" s="13"/>
      <c r="G45" s="12"/>
      <c r="H45" s="31" t="str">
        <f t="shared" si="38"/>
        <v/>
      </c>
      <c r="I45" s="12"/>
      <c r="J45" s="13"/>
      <c r="K45" s="12"/>
      <c r="L45" s="31" t="str">
        <f t="shared" si="39"/>
        <v/>
      </c>
      <c r="M45" s="131" t="str">
        <f t="shared" si="40"/>
        <v/>
      </c>
      <c r="N45" s="181" t="str">
        <f t="shared" si="41"/>
        <v/>
      </c>
      <c r="O45" s="190"/>
      <c r="P45" s="192"/>
      <c r="Q45" s="132" t="str">
        <f t="shared" si="42"/>
        <v/>
      </c>
      <c r="R45" s="133"/>
      <c r="S45" s="133"/>
      <c r="T45" s="139"/>
      <c r="U45" s="140"/>
      <c r="V45" s="22"/>
      <c r="X45">
        <f t="shared" si="36"/>
        <v>0</v>
      </c>
      <c r="Y45" s="24">
        <f t="shared" si="43"/>
        <v>1</v>
      </c>
      <c r="Z45" s="24">
        <f t="shared" si="44"/>
        <v>0</v>
      </c>
      <c r="AA45" s="24">
        <f t="shared" si="45"/>
        <v>0</v>
      </c>
      <c r="AB45" s="136">
        <f t="shared" si="46"/>
        <v>0</v>
      </c>
      <c r="AC45" s="24">
        <f t="shared" si="47"/>
        <v>0</v>
      </c>
      <c r="AD45" s="24">
        <f t="shared" si="48"/>
        <v>0</v>
      </c>
      <c r="AE45" s="24">
        <f t="shared" si="49"/>
        <v>0</v>
      </c>
      <c r="AF45" s="24">
        <f t="shared" si="50"/>
        <v>0</v>
      </c>
      <c r="AG45" s="24">
        <f t="shared" si="51"/>
        <v>0</v>
      </c>
      <c r="AH45" s="24">
        <f t="shared" si="52"/>
        <v>0</v>
      </c>
      <c r="AI45" s="24">
        <f t="shared" si="53"/>
        <v>0</v>
      </c>
      <c r="AJ45" s="262">
        <f t="shared" si="37"/>
        <v>0</v>
      </c>
      <c r="AK45" s="262">
        <f t="shared" si="54"/>
        <v>0</v>
      </c>
      <c r="AL45" s="262">
        <f t="shared" si="55"/>
        <v>0</v>
      </c>
      <c r="AM45" s="248">
        <f t="shared" si="56"/>
        <v>0</v>
      </c>
      <c r="AN45" s="250">
        <f t="shared" si="57"/>
        <v>0</v>
      </c>
      <c r="AO45" s="24">
        <f t="shared" si="58"/>
        <v>0</v>
      </c>
      <c r="AP45" s="24">
        <f t="shared" si="59"/>
        <v>0</v>
      </c>
      <c r="AQ45" s="24">
        <f t="shared" si="60"/>
        <v>0</v>
      </c>
      <c r="AR45" s="24">
        <f t="shared" si="61"/>
        <v>0</v>
      </c>
      <c r="AS45">
        <f t="shared" si="62"/>
        <v>0</v>
      </c>
      <c r="AT45">
        <f t="shared" si="63"/>
        <v>0</v>
      </c>
      <c r="AU45" s="137">
        <f t="shared" si="64"/>
        <v>0</v>
      </c>
      <c r="AV45" s="138">
        <f t="shared" si="65"/>
        <v>1</v>
      </c>
      <c r="AW45" s="138">
        <f t="shared" si="66"/>
        <v>9.9999999999999995E-8</v>
      </c>
      <c r="AX45">
        <f t="shared" si="67"/>
        <v>0</v>
      </c>
      <c r="AY45">
        <f t="shared" si="68"/>
        <v>0</v>
      </c>
      <c r="AZ45">
        <f t="shared" si="69"/>
        <v>1</v>
      </c>
      <c r="BA45">
        <f t="shared" si="70"/>
        <v>0</v>
      </c>
      <c r="BB45" s="137">
        <f t="shared" si="71"/>
        <v>0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</row>
    <row r="46" spans="1:89" customFormat="1" ht="15" customHeight="1" x14ac:dyDescent="0.25">
      <c r="A46" s="22">
        <f t="shared" si="1"/>
        <v>36</v>
      </c>
      <c r="B46" s="11"/>
      <c r="C46" s="199"/>
      <c r="D46" s="11"/>
      <c r="E46" s="12"/>
      <c r="F46" s="13"/>
      <c r="G46" s="12"/>
      <c r="H46" s="31" t="str">
        <f t="shared" si="38"/>
        <v/>
      </c>
      <c r="I46" s="12"/>
      <c r="J46" s="13"/>
      <c r="K46" s="12"/>
      <c r="L46" s="31" t="str">
        <f t="shared" si="39"/>
        <v/>
      </c>
      <c r="M46" s="131" t="str">
        <f t="shared" si="40"/>
        <v/>
      </c>
      <c r="N46" s="181" t="str">
        <f t="shared" si="41"/>
        <v/>
      </c>
      <c r="O46" s="190"/>
      <c r="P46" s="192"/>
      <c r="Q46" s="132" t="str">
        <f t="shared" si="42"/>
        <v/>
      </c>
      <c r="R46" s="133"/>
      <c r="S46" s="133"/>
      <c r="T46" s="139"/>
      <c r="U46" s="140"/>
      <c r="V46" s="22"/>
      <c r="X46">
        <f t="shared" si="36"/>
        <v>0</v>
      </c>
      <c r="Y46" s="24">
        <f t="shared" si="43"/>
        <v>1</v>
      </c>
      <c r="Z46" s="24">
        <f t="shared" si="44"/>
        <v>0</v>
      </c>
      <c r="AA46" s="24">
        <f t="shared" si="45"/>
        <v>0</v>
      </c>
      <c r="AB46" s="136">
        <f t="shared" si="46"/>
        <v>0</v>
      </c>
      <c r="AC46" s="24">
        <f t="shared" si="47"/>
        <v>0</v>
      </c>
      <c r="AD46" s="24">
        <f t="shared" si="48"/>
        <v>0</v>
      </c>
      <c r="AE46" s="24">
        <f t="shared" si="49"/>
        <v>0</v>
      </c>
      <c r="AF46" s="24">
        <f t="shared" si="50"/>
        <v>0</v>
      </c>
      <c r="AG46" s="24">
        <f t="shared" si="51"/>
        <v>0</v>
      </c>
      <c r="AH46" s="24">
        <f t="shared" si="52"/>
        <v>0</v>
      </c>
      <c r="AI46" s="24">
        <f t="shared" si="53"/>
        <v>0</v>
      </c>
      <c r="AJ46" s="262">
        <f t="shared" si="37"/>
        <v>0</v>
      </c>
      <c r="AK46" s="262">
        <f t="shared" si="54"/>
        <v>0</v>
      </c>
      <c r="AL46" s="262">
        <f t="shared" si="55"/>
        <v>0</v>
      </c>
      <c r="AM46" s="248">
        <f t="shared" si="56"/>
        <v>0</v>
      </c>
      <c r="AN46" s="250">
        <f t="shared" si="57"/>
        <v>0</v>
      </c>
      <c r="AO46" s="24">
        <f t="shared" si="58"/>
        <v>0</v>
      </c>
      <c r="AP46" s="24">
        <f t="shared" si="59"/>
        <v>0</v>
      </c>
      <c r="AQ46" s="24">
        <f t="shared" si="60"/>
        <v>0</v>
      </c>
      <c r="AR46" s="24">
        <f t="shared" si="61"/>
        <v>0</v>
      </c>
      <c r="AS46">
        <f t="shared" si="62"/>
        <v>0</v>
      </c>
      <c r="AT46">
        <f t="shared" si="63"/>
        <v>0</v>
      </c>
      <c r="AU46" s="137">
        <f t="shared" si="64"/>
        <v>0</v>
      </c>
      <c r="AV46" s="138">
        <f t="shared" si="65"/>
        <v>1</v>
      </c>
      <c r="AW46" s="138">
        <f t="shared" si="66"/>
        <v>9.9999999999999995E-8</v>
      </c>
      <c r="AX46">
        <f t="shared" si="67"/>
        <v>0</v>
      </c>
      <c r="AY46">
        <f t="shared" si="68"/>
        <v>0</v>
      </c>
      <c r="AZ46">
        <f t="shared" si="69"/>
        <v>1</v>
      </c>
      <c r="BA46">
        <f t="shared" si="70"/>
        <v>0</v>
      </c>
      <c r="BB46" s="137">
        <f t="shared" si="71"/>
        <v>0</v>
      </c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</row>
    <row r="47" spans="1:89" customFormat="1" ht="15" customHeight="1" x14ac:dyDescent="0.25">
      <c r="A47" s="22">
        <f t="shared" si="1"/>
        <v>37</v>
      </c>
      <c r="B47" s="11"/>
      <c r="C47" s="199"/>
      <c r="D47" s="11"/>
      <c r="E47" s="12"/>
      <c r="F47" s="13"/>
      <c r="G47" s="12"/>
      <c r="H47" s="31" t="str">
        <f t="shared" si="38"/>
        <v/>
      </c>
      <c r="I47" s="12"/>
      <c r="J47" s="13"/>
      <c r="K47" s="12"/>
      <c r="L47" s="31" t="str">
        <f t="shared" si="39"/>
        <v/>
      </c>
      <c r="M47" s="131" t="str">
        <f t="shared" si="40"/>
        <v/>
      </c>
      <c r="N47" s="181" t="str">
        <f t="shared" si="41"/>
        <v/>
      </c>
      <c r="O47" s="190"/>
      <c r="P47" s="192"/>
      <c r="Q47" s="132" t="str">
        <f t="shared" si="42"/>
        <v/>
      </c>
      <c r="R47" s="133"/>
      <c r="S47" s="133"/>
      <c r="T47" s="139"/>
      <c r="U47" s="140"/>
      <c r="V47" s="22"/>
      <c r="X47">
        <f t="shared" si="36"/>
        <v>0</v>
      </c>
      <c r="Y47" s="24">
        <f t="shared" si="43"/>
        <v>1</v>
      </c>
      <c r="Z47" s="24">
        <f t="shared" si="44"/>
        <v>0</v>
      </c>
      <c r="AA47" s="24">
        <f t="shared" si="45"/>
        <v>0</v>
      </c>
      <c r="AB47" s="136">
        <f t="shared" si="46"/>
        <v>0</v>
      </c>
      <c r="AC47" s="24">
        <f t="shared" si="47"/>
        <v>0</v>
      </c>
      <c r="AD47" s="24">
        <f t="shared" si="48"/>
        <v>0</v>
      </c>
      <c r="AE47" s="24">
        <f t="shared" si="49"/>
        <v>0</v>
      </c>
      <c r="AF47" s="24">
        <f t="shared" si="50"/>
        <v>0</v>
      </c>
      <c r="AG47" s="24">
        <f t="shared" si="51"/>
        <v>0</v>
      </c>
      <c r="AH47" s="24">
        <f t="shared" si="52"/>
        <v>0</v>
      </c>
      <c r="AI47" s="24">
        <f t="shared" si="53"/>
        <v>0</v>
      </c>
      <c r="AJ47" s="262">
        <f t="shared" si="37"/>
        <v>0</v>
      </c>
      <c r="AK47" s="262">
        <f t="shared" si="54"/>
        <v>0</v>
      </c>
      <c r="AL47" s="262">
        <f t="shared" si="55"/>
        <v>0</v>
      </c>
      <c r="AM47" s="248">
        <f t="shared" si="56"/>
        <v>0</v>
      </c>
      <c r="AN47" s="250">
        <f t="shared" si="57"/>
        <v>0</v>
      </c>
      <c r="AO47" s="24">
        <f t="shared" si="58"/>
        <v>0</v>
      </c>
      <c r="AP47" s="24">
        <f t="shared" si="59"/>
        <v>0</v>
      </c>
      <c r="AQ47" s="24">
        <f t="shared" si="60"/>
        <v>0</v>
      </c>
      <c r="AR47" s="24">
        <f t="shared" si="61"/>
        <v>0</v>
      </c>
      <c r="AS47">
        <f t="shared" si="62"/>
        <v>0</v>
      </c>
      <c r="AT47">
        <f t="shared" si="63"/>
        <v>0</v>
      </c>
      <c r="AU47" s="137">
        <f t="shared" si="64"/>
        <v>0</v>
      </c>
      <c r="AV47" s="138">
        <f t="shared" si="65"/>
        <v>1</v>
      </c>
      <c r="AW47" s="138">
        <f t="shared" si="66"/>
        <v>9.9999999999999995E-8</v>
      </c>
      <c r="AX47">
        <f t="shared" si="67"/>
        <v>0</v>
      </c>
      <c r="AY47">
        <f t="shared" si="68"/>
        <v>0</v>
      </c>
      <c r="AZ47">
        <f t="shared" si="69"/>
        <v>1</v>
      </c>
      <c r="BA47">
        <f t="shared" si="70"/>
        <v>0</v>
      </c>
      <c r="BB47" s="137">
        <f t="shared" si="71"/>
        <v>0</v>
      </c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</row>
    <row r="48" spans="1:89" customFormat="1" ht="15" customHeight="1" x14ac:dyDescent="0.25">
      <c r="A48" s="22">
        <f t="shared" si="1"/>
        <v>38</v>
      </c>
      <c r="B48" s="11"/>
      <c r="C48" s="199"/>
      <c r="D48" s="11"/>
      <c r="E48" s="12"/>
      <c r="F48" s="13"/>
      <c r="G48" s="12"/>
      <c r="H48" s="31" t="str">
        <f t="shared" si="38"/>
        <v/>
      </c>
      <c r="I48" s="12"/>
      <c r="J48" s="13"/>
      <c r="K48" s="12"/>
      <c r="L48" s="31" t="str">
        <f t="shared" si="39"/>
        <v/>
      </c>
      <c r="M48" s="131" t="str">
        <f t="shared" si="40"/>
        <v/>
      </c>
      <c r="N48" s="181" t="str">
        <f t="shared" si="41"/>
        <v/>
      </c>
      <c r="O48" s="190"/>
      <c r="P48" s="192"/>
      <c r="Q48" s="132" t="str">
        <f t="shared" si="42"/>
        <v/>
      </c>
      <c r="R48" s="133"/>
      <c r="S48" s="133"/>
      <c r="T48" s="139"/>
      <c r="U48" s="140"/>
      <c r="V48" s="22"/>
      <c r="X48">
        <f t="shared" si="36"/>
        <v>0</v>
      </c>
      <c r="Y48" s="24">
        <f t="shared" si="43"/>
        <v>1</v>
      </c>
      <c r="Z48" s="24">
        <f t="shared" si="44"/>
        <v>0</v>
      </c>
      <c r="AA48" s="24">
        <f t="shared" si="45"/>
        <v>0</v>
      </c>
      <c r="AB48" s="136">
        <f t="shared" si="46"/>
        <v>0</v>
      </c>
      <c r="AC48" s="24">
        <f t="shared" si="47"/>
        <v>0</v>
      </c>
      <c r="AD48" s="24">
        <f t="shared" si="48"/>
        <v>0</v>
      </c>
      <c r="AE48" s="24">
        <f t="shared" si="49"/>
        <v>0</v>
      </c>
      <c r="AF48" s="24">
        <f t="shared" si="50"/>
        <v>0</v>
      </c>
      <c r="AG48" s="24">
        <f t="shared" si="51"/>
        <v>0</v>
      </c>
      <c r="AH48" s="24">
        <f t="shared" si="52"/>
        <v>0</v>
      </c>
      <c r="AI48" s="24">
        <f t="shared" si="53"/>
        <v>0</v>
      </c>
      <c r="AJ48" s="262">
        <f t="shared" si="37"/>
        <v>0</v>
      </c>
      <c r="AK48" s="262">
        <f t="shared" si="54"/>
        <v>0</v>
      </c>
      <c r="AL48" s="262">
        <f t="shared" si="55"/>
        <v>0</v>
      </c>
      <c r="AM48" s="248">
        <f t="shared" si="56"/>
        <v>0</v>
      </c>
      <c r="AN48" s="250">
        <f t="shared" si="57"/>
        <v>0</v>
      </c>
      <c r="AO48" s="24">
        <f t="shared" si="58"/>
        <v>0</v>
      </c>
      <c r="AP48" s="24">
        <f t="shared" si="59"/>
        <v>0</v>
      </c>
      <c r="AQ48" s="24">
        <f t="shared" si="60"/>
        <v>0</v>
      </c>
      <c r="AR48" s="24">
        <f t="shared" si="61"/>
        <v>0</v>
      </c>
      <c r="AS48">
        <f t="shared" si="62"/>
        <v>0</v>
      </c>
      <c r="AT48">
        <f t="shared" si="63"/>
        <v>0</v>
      </c>
      <c r="AU48" s="137">
        <f t="shared" si="64"/>
        <v>0</v>
      </c>
      <c r="AV48" s="138">
        <f t="shared" si="65"/>
        <v>1</v>
      </c>
      <c r="AW48" s="138">
        <f t="shared" si="66"/>
        <v>9.9999999999999995E-8</v>
      </c>
      <c r="AX48">
        <f t="shared" si="67"/>
        <v>0</v>
      </c>
      <c r="AY48">
        <f t="shared" si="68"/>
        <v>0</v>
      </c>
      <c r="AZ48">
        <f t="shared" si="69"/>
        <v>1</v>
      </c>
      <c r="BA48">
        <f t="shared" si="70"/>
        <v>0</v>
      </c>
      <c r="BB48" s="137">
        <f t="shared" si="71"/>
        <v>0</v>
      </c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</row>
    <row r="49" spans="1:89" customFormat="1" ht="15" customHeight="1" x14ac:dyDescent="0.25">
      <c r="A49" s="22">
        <f t="shared" si="1"/>
        <v>39</v>
      </c>
      <c r="B49" s="11"/>
      <c r="C49" s="199"/>
      <c r="D49" s="11"/>
      <c r="E49" s="12"/>
      <c r="F49" s="13"/>
      <c r="G49" s="12"/>
      <c r="H49" s="31" t="str">
        <f t="shared" si="38"/>
        <v/>
      </c>
      <c r="I49" s="12"/>
      <c r="J49" s="13"/>
      <c r="K49" s="12"/>
      <c r="L49" s="31" t="str">
        <f t="shared" si="39"/>
        <v/>
      </c>
      <c r="M49" s="131" t="str">
        <f t="shared" si="40"/>
        <v/>
      </c>
      <c r="N49" s="181" t="str">
        <f t="shared" si="41"/>
        <v/>
      </c>
      <c r="O49" s="190"/>
      <c r="P49" s="192"/>
      <c r="Q49" s="132" t="str">
        <f t="shared" si="42"/>
        <v/>
      </c>
      <c r="R49" s="133"/>
      <c r="S49" s="133"/>
      <c r="T49" s="139"/>
      <c r="U49" s="140"/>
      <c r="V49" s="22"/>
      <c r="X49">
        <f t="shared" si="36"/>
        <v>0</v>
      </c>
      <c r="Y49" s="24">
        <f t="shared" si="43"/>
        <v>1</v>
      </c>
      <c r="Z49" s="24">
        <f t="shared" si="44"/>
        <v>0</v>
      </c>
      <c r="AA49" s="24">
        <f t="shared" si="45"/>
        <v>0</v>
      </c>
      <c r="AB49" s="136">
        <f t="shared" si="46"/>
        <v>0</v>
      </c>
      <c r="AC49" s="24">
        <f t="shared" si="47"/>
        <v>0</v>
      </c>
      <c r="AD49" s="24">
        <f t="shared" si="48"/>
        <v>0</v>
      </c>
      <c r="AE49" s="24">
        <f t="shared" si="49"/>
        <v>0</v>
      </c>
      <c r="AF49" s="24">
        <f t="shared" si="50"/>
        <v>0</v>
      </c>
      <c r="AG49" s="24">
        <f t="shared" si="51"/>
        <v>0</v>
      </c>
      <c r="AH49" s="24">
        <f t="shared" si="52"/>
        <v>0</v>
      </c>
      <c r="AI49" s="24">
        <f t="shared" si="53"/>
        <v>0</v>
      </c>
      <c r="AJ49" s="262">
        <f t="shared" si="37"/>
        <v>0</v>
      </c>
      <c r="AK49" s="262">
        <f t="shared" si="54"/>
        <v>0</v>
      </c>
      <c r="AL49" s="262">
        <f t="shared" si="55"/>
        <v>0</v>
      </c>
      <c r="AM49" s="248">
        <f t="shared" si="56"/>
        <v>0</v>
      </c>
      <c r="AN49" s="250">
        <f t="shared" si="57"/>
        <v>0</v>
      </c>
      <c r="AO49" s="24">
        <f t="shared" si="58"/>
        <v>0</v>
      </c>
      <c r="AP49" s="24">
        <f t="shared" si="59"/>
        <v>0</v>
      </c>
      <c r="AQ49" s="24">
        <f t="shared" si="60"/>
        <v>0</v>
      </c>
      <c r="AR49" s="24">
        <f t="shared" si="61"/>
        <v>0</v>
      </c>
      <c r="AS49">
        <f t="shared" si="62"/>
        <v>0</v>
      </c>
      <c r="AT49">
        <f t="shared" si="63"/>
        <v>0</v>
      </c>
      <c r="AU49" s="137">
        <f t="shared" si="64"/>
        <v>0</v>
      </c>
      <c r="AV49" s="138">
        <f t="shared" si="65"/>
        <v>1</v>
      </c>
      <c r="AW49" s="138">
        <f t="shared" si="66"/>
        <v>9.9999999999999995E-8</v>
      </c>
      <c r="AX49">
        <f t="shared" si="67"/>
        <v>0</v>
      </c>
      <c r="AY49">
        <f t="shared" si="68"/>
        <v>0</v>
      </c>
      <c r="AZ49">
        <f t="shared" si="69"/>
        <v>1</v>
      </c>
      <c r="BA49">
        <f t="shared" si="70"/>
        <v>0</v>
      </c>
      <c r="BB49" s="137">
        <f t="shared" si="71"/>
        <v>0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</row>
    <row r="50" spans="1:89" customFormat="1" ht="15" customHeight="1" x14ac:dyDescent="0.25">
      <c r="A50" s="22">
        <f t="shared" si="1"/>
        <v>40</v>
      </c>
      <c r="B50" s="11"/>
      <c r="C50" s="199"/>
      <c r="D50" s="11"/>
      <c r="E50" s="12"/>
      <c r="F50" s="13"/>
      <c r="G50" s="12"/>
      <c r="H50" s="31" t="str">
        <f t="shared" si="38"/>
        <v/>
      </c>
      <c r="I50" s="12"/>
      <c r="J50" s="13"/>
      <c r="K50" s="12"/>
      <c r="L50" s="31" t="str">
        <f t="shared" si="39"/>
        <v/>
      </c>
      <c r="M50" s="131" t="str">
        <f t="shared" si="40"/>
        <v/>
      </c>
      <c r="N50" s="181" t="str">
        <f t="shared" si="41"/>
        <v/>
      </c>
      <c r="O50" s="190"/>
      <c r="P50" s="192"/>
      <c r="Q50" s="132" t="str">
        <f t="shared" si="42"/>
        <v/>
      </c>
      <c r="R50" s="133"/>
      <c r="S50" s="133"/>
      <c r="T50" s="139"/>
      <c r="U50" s="140"/>
      <c r="V50" s="22"/>
      <c r="X50">
        <f t="shared" si="36"/>
        <v>0</v>
      </c>
      <c r="Y50" s="24">
        <f t="shared" si="43"/>
        <v>1</v>
      </c>
      <c r="Z50" s="24">
        <f t="shared" si="44"/>
        <v>0</v>
      </c>
      <c r="AA50" s="24">
        <f t="shared" si="45"/>
        <v>0</v>
      </c>
      <c r="AB50" s="136">
        <f t="shared" si="46"/>
        <v>0</v>
      </c>
      <c r="AC50" s="24">
        <f t="shared" si="47"/>
        <v>0</v>
      </c>
      <c r="AD50" s="24">
        <f t="shared" si="48"/>
        <v>0</v>
      </c>
      <c r="AE50" s="24">
        <f t="shared" si="49"/>
        <v>0</v>
      </c>
      <c r="AF50" s="24">
        <f t="shared" si="50"/>
        <v>0</v>
      </c>
      <c r="AG50" s="24">
        <f t="shared" si="51"/>
        <v>0</v>
      </c>
      <c r="AH50" s="24">
        <f t="shared" si="52"/>
        <v>0</v>
      </c>
      <c r="AI50" s="24">
        <f t="shared" si="53"/>
        <v>0</v>
      </c>
      <c r="AJ50" s="262">
        <f t="shared" si="37"/>
        <v>0</v>
      </c>
      <c r="AK50" s="262">
        <f t="shared" si="54"/>
        <v>0</v>
      </c>
      <c r="AL50" s="262">
        <f t="shared" si="55"/>
        <v>0</v>
      </c>
      <c r="AM50" s="248">
        <f t="shared" si="56"/>
        <v>0</v>
      </c>
      <c r="AN50" s="250">
        <f t="shared" si="57"/>
        <v>0</v>
      </c>
      <c r="AO50" s="24">
        <f t="shared" si="58"/>
        <v>0</v>
      </c>
      <c r="AP50" s="24">
        <f t="shared" si="59"/>
        <v>0</v>
      </c>
      <c r="AQ50" s="24">
        <f t="shared" si="60"/>
        <v>0</v>
      </c>
      <c r="AR50" s="24">
        <f t="shared" si="61"/>
        <v>0</v>
      </c>
      <c r="AS50">
        <f t="shared" si="62"/>
        <v>0</v>
      </c>
      <c r="AT50">
        <f t="shared" si="63"/>
        <v>0</v>
      </c>
      <c r="AU50" s="137">
        <f t="shared" si="64"/>
        <v>0</v>
      </c>
      <c r="AV50" s="138">
        <f t="shared" si="65"/>
        <v>1</v>
      </c>
      <c r="AW50" s="138">
        <f t="shared" si="66"/>
        <v>9.9999999999999995E-8</v>
      </c>
      <c r="AX50">
        <f t="shared" si="67"/>
        <v>0</v>
      </c>
      <c r="AY50">
        <f t="shared" si="68"/>
        <v>0</v>
      </c>
      <c r="AZ50">
        <f t="shared" si="69"/>
        <v>1</v>
      </c>
      <c r="BA50">
        <f t="shared" si="70"/>
        <v>0</v>
      </c>
      <c r="BB50" s="137">
        <f t="shared" si="71"/>
        <v>0</v>
      </c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</row>
    <row r="51" spans="1:89" customFormat="1" ht="15" customHeight="1" x14ac:dyDescent="0.25">
      <c r="A51" s="22">
        <f t="shared" si="1"/>
        <v>41</v>
      </c>
      <c r="B51" s="11"/>
      <c r="C51" s="199"/>
      <c r="D51" s="11"/>
      <c r="E51" s="12"/>
      <c r="F51" s="13"/>
      <c r="G51" s="12"/>
      <c r="H51" s="31" t="str">
        <f t="shared" si="38"/>
        <v/>
      </c>
      <c r="I51" s="12"/>
      <c r="J51" s="13"/>
      <c r="K51" s="12"/>
      <c r="L51" s="31" t="str">
        <f t="shared" si="39"/>
        <v/>
      </c>
      <c r="M51" s="131" t="str">
        <f t="shared" si="40"/>
        <v/>
      </c>
      <c r="N51" s="181" t="str">
        <f t="shared" si="41"/>
        <v/>
      </c>
      <c r="O51" s="190"/>
      <c r="P51" s="192"/>
      <c r="Q51" s="132" t="str">
        <f t="shared" si="42"/>
        <v/>
      </c>
      <c r="R51" s="133"/>
      <c r="S51" s="133"/>
      <c r="T51" s="139"/>
      <c r="U51" s="140"/>
      <c r="V51" s="22"/>
      <c r="X51">
        <f t="shared" si="36"/>
        <v>0</v>
      </c>
      <c r="Y51" s="24">
        <f t="shared" si="43"/>
        <v>1</v>
      </c>
      <c r="Z51" s="24">
        <f t="shared" si="44"/>
        <v>0</v>
      </c>
      <c r="AA51" s="24">
        <f t="shared" si="45"/>
        <v>0</v>
      </c>
      <c r="AB51" s="136">
        <f t="shared" si="46"/>
        <v>0</v>
      </c>
      <c r="AC51" s="24">
        <f t="shared" si="47"/>
        <v>0</v>
      </c>
      <c r="AD51" s="24">
        <f t="shared" si="48"/>
        <v>0</v>
      </c>
      <c r="AE51" s="24">
        <f t="shared" si="49"/>
        <v>0</v>
      </c>
      <c r="AF51" s="24">
        <f t="shared" si="50"/>
        <v>0</v>
      </c>
      <c r="AG51" s="24">
        <f t="shared" si="51"/>
        <v>0</v>
      </c>
      <c r="AH51" s="24">
        <f t="shared" si="52"/>
        <v>0</v>
      </c>
      <c r="AI51" s="24">
        <f t="shared" si="53"/>
        <v>0</v>
      </c>
      <c r="AJ51" s="262">
        <f t="shared" si="37"/>
        <v>0</v>
      </c>
      <c r="AK51" s="262">
        <f t="shared" si="54"/>
        <v>0</v>
      </c>
      <c r="AL51" s="262">
        <f t="shared" si="55"/>
        <v>0</v>
      </c>
      <c r="AM51" s="248">
        <f t="shared" si="56"/>
        <v>0</v>
      </c>
      <c r="AN51" s="250">
        <f t="shared" si="57"/>
        <v>0</v>
      </c>
      <c r="AO51" s="24">
        <f t="shared" si="58"/>
        <v>0</v>
      </c>
      <c r="AP51" s="24">
        <f t="shared" si="59"/>
        <v>0</v>
      </c>
      <c r="AQ51" s="24">
        <f t="shared" si="60"/>
        <v>0</v>
      </c>
      <c r="AR51" s="24">
        <f t="shared" si="61"/>
        <v>0</v>
      </c>
      <c r="AS51">
        <f t="shared" si="62"/>
        <v>0</v>
      </c>
      <c r="AT51">
        <f t="shared" si="63"/>
        <v>0</v>
      </c>
      <c r="AU51" s="137">
        <f t="shared" si="64"/>
        <v>0</v>
      </c>
      <c r="AV51" s="138">
        <f t="shared" si="65"/>
        <v>1</v>
      </c>
      <c r="AW51" s="138">
        <f t="shared" si="66"/>
        <v>9.9999999999999995E-8</v>
      </c>
      <c r="AX51">
        <f t="shared" si="67"/>
        <v>0</v>
      </c>
      <c r="AY51">
        <f t="shared" si="68"/>
        <v>0</v>
      </c>
      <c r="AZ51">
        <f t="shared" si="69"/>
        <v>1</v>
      </c>
      <c r="BA51">
        <f t="shared" si="70"/>
        <v>0</v>
      </c>
      <c r="BB51" s="137">
        <f t="shared" si="71"/>
        <v>0</v>
      </c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</row>
    <row r="52" spans="1:89" customFormat="1" ht="15" customHeight="1" x14ac:dyDescent="0.25">
      <c r="A52" s="22">
        <f t="shared" si="1"/>
        <v>42</v>
      </c>
      <c r="B52" s="11"/>
      <c r="C52" s="199"/>
      <c r="D52" s="11"/>
      <c r="E52" s="12"/>
      <c r="F52" s="13"/>
      <c r="G52" s="12"/>
      <c r="H52" s="31" t="str">
        <f t="shared" si="38"/>
        <v/>
      </c>
      <c r="I52" s="12"/>
      <c r="J52" s="13"/>
      <c r="K52" s="12"/>
      <c r="L52" s="31" t="str">
        <f t="shared" si="39"/>
        <v/>
      </c>
      <c r="M52" s="131" t="str">
        <f t="shared" si="40"/>
        <v/>
      </c>
      <c r="N52" s="181" t="str">
        <f t="shared" si="41"/>
        <v/>
      </c>
      <c r="O52" s="190"/>
      <c r="P52" s="192"/>
      <c r="Q52" s="132" t="str">
        <f t="shared" si="42"/>
        <v/>
      </c>
      <c r="R52" s="133"/>
      <c r="S52" s="133"/>
      <c r="T52" s="139"/>
      <c r="U52" s="140"/>
      <c r="V52" s="22"/>
      <c r="X52">
        <f t="shared" si="36"/>
        <v>0</v>
      </c>
      <c r="Y52" s="24">
        <f t="shared" si="43"/>
        <v>1</v>
      </c>
      <c r="Z52" s="24">
        <f t="shared" si="44"/>
        <v>0</v>
      </c>
      <c r="AA52" s="24">
        <f t="shared" si="45"/>
        <v>0</v>
      </c>
      <c r="AB52" s="136">
        <f t="shared" si="46"/>
        <v>0</v>
      </c>
      <c r="AC52" s="24">
        <f t="shared" si="47"/>
        <v>0</v>
      </c>
      <c r="AD52" s="24">
        <f t="shared" si="48"/>
        <v>0</v>
      </c>
      <c r="AE52" s="24">
        <f t="shared" si="49"/>
        <v>0</v>
      </c>
      <c r="AF52" s="24">
        <f t="shared" si="50"/>
        <v>0</v>
      </c>
      <c r="AG52" s="24">
        <f t="shared" si="51"/>
        <v>0</v>
      </c>
      <c r="AH52" s="24">
        <f t="shared" si="52"/>
        <v>0</v>
      </c>
      <c r="AI52" s="24">
        <f t="shared" si="53"/>
        <v>0</v>
      </c>
      <c r="AJ52" s="262">
        <f t="shared" si="37"/>
        <v>0</v>
      </c>
      <c r="AK52" s="262">
        <f t="shared" si="54"/>
        <v>0</v>
      </c>
      <c r="AL52" s="262">
        <f t="shared" si="55"/>
        <v>0</v>
      </c>
      <c r="AM52" s="248">
        <f t="shared" si="56"/>
        <v>0</v>
      </c>
      <c r="AN52" s="250">
        <f t="shared" si="57"/>
        <v>0</v>
      </c>
      <c r="AO52" s="24">
        <f t="shared" si="58"/>
        <v>0</v>
      </c>
      <c r="AP52" s="24">
        <f t="shared" si="59"/>
        <v>0</v>
      </c>
      <c r="AQ52" s="24">
        <f t="shared" si="60"/>
        <v>0</v>
      </c>
      <c r="AR52" s="24">
        <f t="shared" si="61"/>
        <v>0</v>
      </c>
      <c r="AS52">
        <f t="shared" si="62"/>
        <v>0</v>
      </c>
      <c r="AT52">
        <f t="shared" si="63"/>
        <v>0</v>
      </c>
      <c r="AU52" s="137">
        <f t="shared" si="64"/>
        <v>0</v>
      </c>
      <c r="AV52" s="138">
        <f t="shared" si="65"/>
        <v>1</v>
      </c>
      <c r="AW52" s="138">
        <f t="shared" si="66"/>
        <v>9.9999999999999995E-8</v>
      </c>
      <c r="AX52">
        <f t="shared" si="67"/>
        <v>0</v>
      </c>
      <c r="AY52">
        <f t="shared" si="68"/>
        <v>0</v>
      </c>
      <c r="AZ52">
        <f t="shared" si="69"/>
        <v>1</v>
      </c>
      <c r="BA52">
        <f t="shared" si="70"/>
        <v>0</v>
      </c>
      <c r="BB52" s="137">
        <f t="shared" si="71"/>
        <v>0</v>
      </c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</row>
    <row r="53" spans="1:89" customFormat="1" ht="15" customHeight="1" x14ac:dyDescent="0.25">
      <c r="A53" s="22">
        <f t="shared" si="1"/>
        <v>43</v>
      </c>
      <c r="B53" s="11"/>
      <c r="C53" s="199"/>
      <c r="D53" s="11"/>
      <c r="E53" s="12"/>
      <c r="F53" s="13"/>
      <c r="G53" s="12"/>
      <c r="H53" s="31" t="str">
        <f t="shared" si="38"/>
        <v/>
      </c>
      <c r="I53" s="12"/>
      <c r="J53" s="13"/>
      <c r="K53" s="12"/>
      <c r="L53" s="31" t="str">
        <f t="shared" si="39"/>
        <v/>
      </c>
      <c r="M53" s="131" t="str">
        <f t="shared" si="40"/>
        <v/>
      </c>
      <c r="N53" s="181" t="str">
        <f t="shared" si="41"/>
        <v/>
      </c>
      <c r="O53" s="190"/>
      <c r="P53" s="192"/>
      <c r="Q53" s="132" t="str">
        <f t="shared" si="42"/>
        <v/>
      </c>
      <c r="R53" s="133"/>
      <c r="S53" s="133"/>
      <c r="T53" s="139"/>
      <c r="U53" s="140"/>
      <c r="V53" s="22"/>
      <c r="X53">
        <f t="shared" si="36"/>
        <v>0</v>
      </c>
      <c r="Y53" s="24">
        <f t="shared" si="43"/>
        <v>1</v>
      </c>
      <c r="Z53" s="24">
        <f t="shared" si="44"/>
        <v>0</v>
      </c>
      <c r="AA53" s="24">
        <f t="shared" si="45"/>
        <v>0</v>
      </c>
      <c r="AB53" s="136">
        <f t="shared" si="46"/>
        <v>0</v>
      </c>
      <c r="AC53" s="24">
        <f t="shared" si="47"/>
        <v>0</v>
      </c>
      <c r="AD53" s="24">
        <f t="shared" si="48"/>
        <v>0</v>
      </c>
      <c r="AE53" s="24">
        <f t="shared" si="49"/>
        <v>0</v>
      </c>
      <c r="AF53" s="24">
        <f t="shared" si="50"/>
        <v>0</v>
      </c>
      <c r="AG53" s="24">
        <f t="shared" si="51"/>
        <v>0</v>
      </c>
      <c r="AH53" s="24">
        <f t="shared" si="52"/>
        <v>0</v>
      </c>
      <c r="AI53" s="24">
        <f t="shared" si="53"/>
        <v>0</v>
      </c>
      <c r="AJ53" s="262">
        <f t="shared" si="37"/>
        <v>0</v>
      </c>
      <c r="AK53" s="262">
        <f t="shared" si="54"/>
        <v>0</v>
      </c>
      <c r="AL53" s="262">
        <f t="shared" si="55"/>
        <v>0</v>
      </c>
      <c r="AM53" s="248">
        <f t="shared" si="56"/>
        <v>0</v>
      </c>
      <c r="AN53" s="250">
        <f t="shared" si="57"/>
        <v>0</v>
      </c>
      <c r="AO53" s="24">
        <f t="shared" si="58"/>
        <v>0</v>
      </c>
      <c r="AP53" s="24">
        <f t="shared" si="59"/>
        <v>0</v>
      </c>
      <c r="AQ53" s="24">
        <f t="shared" si="60"/>
        <v>0</v>
      </c>
      <c r="AR53" s="24">
        <f t="shared" si="61"/>
        <v>0</v>
      </c>
      <c r="AS53">
        <f t="shared" si="62"/>
        <v>0</v>
      </c>
      <c r="AT53">
        <f t="shared" si="63"/>
        <v>0</v>
      </c>
      <c r="AU53" s="137">
        <f t="shared" si="64"/>
        <v>0</v>
      </c>
      <c r="AV53" s="138">
        <f t="shared" si="65"/>
        <v>1</v>
      </c>
      <c r="AW53" s="138">
        <f t="shared" si="66"/>
        <v>9.9999999999999995E-8</v>
      </c>
      <c r="AX53">
        <f t="shared" si="67"/>
        <v>0</v>
      </c>
      <c r="AY53">
        <f t="shared" si="68"/>
        <v>0</v>
      </c>
      <c r="AZ53">
        <f t="shared" si="69"/>
        <v>1</v>
      </c>
      <c r="BA53">
        <f t="shared" si="70"/>
        <v>0</v>
      </c>
      <c r="BB53" s="137">
        <f t="shared" si="71"/>
        <v>0</v>
      </c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</row>
    <row r="54" spans="1:89" customFormat="1" ht="15" customHeight="1" x14ac:dyDescent="0.25">
      <c r="A54" s="22">
        <f t="shared" si="1"/>
        <v>44</v>
      </c>
      <c r="B54" s="11"/>
      <c r="C54" s="199"/>
      <c r="D54" s="11"/>
      <c r="E54" s="12"/>
      <c r="F54" s="13"/>
      <c r="G54" s="12"/>
      <c r="H54" s="31" t="str">
        <f t="shared" si="38"/>
        <v/>
      </c>
      <c r="I54" s="12"/>
      <c r="J54" s="13"/>
      <c r="K54" s="12"/>
      <c r="L54" s="31" t="str">
        <f t="shared" si="39"/>
        <v/>
      </c>
      <c r="M54" s="131" t="str">
        <f t="shared" si="40"/>
        <v/>
      </c>
      <c r="N54" s="181" t="str">
        <f t="shared" si="41"/>
        <v/>
      </c>
      <c r="O54" s="190"/>
      <c r="P54" s="192"/>
      <c r="Q54" s="132" t="str">
        <f t="shared" si="42"/>
        <v/>
      </c>
      <c r="R54" s="133"/>
      <c r="S54" s="133"/>
      <c r="T54" s="139"/>
      <c r="U54" s="140"/>
      <c r="V54" s="22"/>
      <c r="X54">
        <f t="shared" si="36"/>
        <v>0</v>
      </c>
      <c r="Y54" s="24">
        <f t="shared" si="43"/>
        <v>1</v>
      </c>
      <c r="Z54" s="24">
        <f t="shared" si="44"/>
        <v>0</v>
      </c>
      <c r="AA54" s="24">
        <f t="shared" si="45"/>
        <v>0</v>
      </c>
      <c r="AB54" s="136">
        <f t="shared" si="46"/>
        <v>0</v>
      </c>
      <c r="AC54" s="24">
        <f t="shared" si="47"/>
        <v>0</v>
      </c>
      <c r="AD54" s="24">
        <f t="shared" si="48"/>
        <v>0</v>
      </c>
      <c r="AE54" s="24">
        <f t="shared" si="49"/>
        <v>0</v>
      </c>
      <c r="AF54" s="24">
        <f t="shared" si="50"/>
        <v>0</v>
      </c>
      <c r="AG54" s="24">
        <f t="shared" si="51"/>
        <v>0</v>
      </c>
      <c r="AH54" s="24">
        <f t="shared" si="52"/>
        <v>0</v>
      </c>
      <c r="AI54" s="24">
        <f t="shared" si="53"/>
        <v>0</v>
      </c>
      <c r="AJ54" s="262">
        <f t="shared" si="37"/>
        <v>0</v>
      </c>
      <c r="AK54" s="262">
        <f t="shared" si="54"/>
        <v>0</v>
      </c>
      <c r="AL54" s="262">
        <f t="shared" si="55"/>
        <v>0</v>
      </c>
      <c r="AM54" s="248">
        <f t="shared" si="56"/>
        <v>0</v>
      </c>
      <c r="AN54" s="250">
        <f t="shared" si="57"/>
        <v>0</v>
      </c>
      <c r="AO54" s="24">
        <f t="shared" si="58"/>
        <v>0</v>
      </c>
      <c r="AP54" s="24">
        <f t="shared" si="59"/>
        <v>0</v>
      </c>
      <c r="AQ54" s="24">
        <f t="shared" si="60"/>
        <v>0</v>
      </c>
      <c r="AR54" s="24">
        <f t="shared" si="61"/>
        <v>0</v>
      </c>
      <c r="AS54">
        <f t="shared" si="62"/>
        <v>0</v>
      </c>
      <c r="AT54">
        <f t="shared" si="63"/>
        <v>0</v>
      </c>
      <c r="AU54" s="137">
        <f t="shared" si="64"/>
        <v>0</v>
      </c>
      <c r="AV54" s="138">
        <f t="shared" si="65"/>
        <v>1</v>
      </c>
      <c r="AW54" s="138">
        <f t="shared" si="66"/>
        <v>9.9999999999999995E-8</v>
      </c>
      <c r="AX54">
        <f t="shared" si="67"/>
        <v>0</v>
      </c>
      <c r="AY54">
        <f t="shared" si="68"/>
        <v>0</v>
      </c>
      <c r="AZ54">
        <f t="shared" si="69"/>
        <v>1</v>
      </c>
      <c r="BA54">
        <f t="shared" si="70"/>
        <v>0</v>
      </c>
      <c r="BB54" s="137">
        <f t="shared" si="71"/>
        <v>0</v>
      </c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</row>
    <row r="55" spans="1:89" customFormat="1" ht="15" customHeight="1" x14ac:dyDescent="0.25">
      <c r="A55" s="22">
        <f t="shared" si="1"/>
        <v>45</v>
      </c>
      <c r="B55" s="11"/>
      <c r="C55" s="199"/>
      <c r="D55" s="11"/>
      <c r="E55" s="12"/>
      <c r="F55" s="13"/>
      <c r="G55" s="12"/>
      <c r="H55" s="31" t="str">
        <f t="shared" si="38"/>
        <v/>
      </c>
      <c r="I55" s="12"/>
      <c r="J55" s="13"/>
      <c r="K55" s="12"/>
      <c r="L55" s="31" t="str">
        <f t="shared" si="39"/>
        <v/>
      </c>
      <c r="M55" s="131" t="str">
        <f t="shared" si="40"/>
        <v/>
      </c>
      <c r="N55" s="181" t="str">
        <f t="shared" si="41"/>
        <v/>
      </c>
      <c r="O55" s="190"/>
      <c r="P55" s="192"/>
      <c r="Q55" s="132" t="str">
        <f t="shared" si="42"/>
        <v/>
      </c>
      <c r="R55" s="133"/>
      <c r="S55" s="133"/>
      <c r="T55" s="139"/>
      <c r="U55" s="140"/>
      <c r="V55" s="22"/>
      <c r="X55">
        <f t="shared" si="36"/>
        <v>0</v>
      </c>
      <c r="Y55" s="24">
        <f t="shared" si="43"/>
        <v>1</v>
      </c>
      <c r="Z55" s="24">
        <f t="shared" si="44"/>
        <v>0</v>
      </c>
      <c r="AA55" s="24">
        <f t="shared" si="45"/>
        <v>0</v>
      </c>
      <c r="AB55" s="136">
        <f t="shared" si="46"/>
        <v>0</v>
      </c>
      <c r="AC55" s="24">
        <f t="shared" si="47"/>
        <v>0</v>
      </c>
      <c r="AD55" s="24">
        <f t="shared" si="48"/>
        <v>0</v>
      </c>
      <c r="AE55" s="24">
        <f t="shared" si="49"/>
        <v>0</v>
      </c>
      <c r="AF55" s="24">
        <f t="shared" si="50"/>
        <v>0</v>
      </c>
      <c r="AG55" s="24">
        <f t="shared" si="51"/>
        <v>0</v>
      </c>
      <c r="AH55" s="24">
        <f t="shared" si="52"/>
        <v>0</v>
      </c>
      <c r="AI55" s="24">
        <f t="shared" si="53"/>
        <v>0</v>
      </c>
      <c r="AJ55" s="262">
        <f t="shared" si="37"/>
        <v>0</v>
      </c>
      <c r="AK55" s="262">
        <f t="shared" si="54"/>
        <v>0</v>
      </c>
      <c r="AL55" s="262">
        <f t="shared" si="55"/>
        <v>0</v>
      </c>
      <c r="AM55" s="248">
        <f t="shared" si="56"/>
        <v>0</v>
      </c>
      <c r="AN55" s="250">
        <f t="shared" si="57"/>
        <v>0</v>
      </c>
      <c r="AO55" s="24">
        <f t="shared" si="58"/>
        <v>0</v>
      </c>
      <c r="AP55" s="24">
        <f t="shared" si="59"/>
        <v>0</v>
      </c>
      <c r="AQ55" s="24">
        <f t="shared" si="60"/>
        <v>0</v>
      </c>
      <c r="AR55" s="24">
        <f t="shared" si="61"/>
        <v>0</v>
      </c>
      <c r="AS55">
        <f t="shared" si="62"/>
        <v>0</v>
      </c>
      <c r="AT55">
        <f t="shared" si="63"/>
        <v>0</v>
      </c>
      <c r="AU55" s="137">
        <f t="shared" si="64"/>
        <v>0</v>
      </c>
      <c r="AV55" s="138">
        <f t="shared" si="65"/>
        <v>1</v>
      </c>
      <c r="AW55" s="138">
        <f t="shared" si="66"/>
        <v>9.9999999999999995E-8</v>
      </c>
      <c r="AX55">
        <f t="shared" si="67"/>
        <v>0</v>
      </c>
      <c r="AY55">
        <f t="shared" si="68"/>
        <v>0</v>
      </c>
      <c r="AZ55">
        <f t="shared" si="69"/>
        <v>1</v>
      </c>
      <c r="BA55">
        <f t="shared" si="70"/>
        <v>0</v>
      </c>
      <c r="BB55" s="137">
        <f t="shared" si="71"/>
        <v>0</v>
      </c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</row>
    <row r="56" spans="1:89" customFormat="1" ht="15" customHeight="1" x14ac:dyDescent="0.25">
      <c r="A56" s="22">
        <f t="shared" si="1"/>
        <v>46</v>
      </c>
      <c r="B56" s="11"/>
      <c r="C56" s="199"/>
      <c r="D56" s="11"/>
      <c r="E56" s="12"/>
      <c r="F56" s="13"/>
      <c r="G56" s="12"/>
      <c r="H56" s="31" t="str">
        <f t="shared" si="38"/>
        <v/>
      </c>
      <c r="I56" s="12"/>
      <c r="J56" s="13"/>
      <c r="K56" s="12"/>
      <c r="L56" s="31" t="str">
        <f t="shared" si="39"/>
        <v/>
      </c>
      <c r="M56" s="131" t="str">
        <f t="shared" si="40"/>
        <v/>
      </c>
      <c r="N56" s="181" t="str">
        <f t="shared" si="41"/>
        <v/>
      </c>
      <c r="O56" s="190"/>
      <c r="P56" s="192"/>
      <c r="Q56" s="132" t="str">
        <f t="shared" si="42"/>
        <v/>
      </c>
      <c r="R56" s="133"/>
      <c r="S56" s="133"/>
      <c r="T56" s="139"/>
      <c r="U56" s="140"/>
      <c r="V56" s="22"/>
      <c r="X56">
        <f t="shared" si="36"/>
        <v>0</v>
      </c>
      <c r="Y56" s="24">
        <f t="shared" si="43"/>
        <v>1</v>
      </c>
      <c r="Z56" s="24">
        <f t="shared" si="44"/>
        <v>0</v>
      </c>
      <c r="AA56" s="24">
        <f t="shared" si="45"/>
        <v>0</v>
      </c>
      <c r="AB56" s="136">
        <f t="shared" si="46"/>
        <v>0</v>
      </c>
      <c r="AC56" s="24">
        <f t="shared" si="47"/>
        <v>0</v>
      </c>
      <c r="AD56" s="24">
        <f t="shared" si="48"/>
        <v>0</v>
      </c>
      <c r="AE56" s="24">
        <f t="shared" si="49"/>
        <v>0</v>
      </c>
      <c r="AF56" s="24">
        <f t="shared" si="50"/>
        <v>0</v>
      </c>
      <c r="AG56" s="24">
        <f t="shared" si="51"/>
        <v>0</v>
      </c>
      <c r="AH56" s="24">
        <f t="shared" si="52"/>
        <v>0</v>
      </c>
      <c r="AI56" s="24">
        <f t="shared" si="53"/>
        <v>0</v>
      </c>
      <c r="AJ56" s="262">
        <f t="shared" si="37"/>
        <v>0</v>
      </c>
      <c r="AK56" s="262">
        <f t="shared" si="54"/>
        <v>0</v>
      </c>
      <c r="AL56" s="262">
        <f t="shared" si="55"/>
        <v>0</v>
      </c>
      <c r="AM56" s="248">
        <f t="shared" si="56"/>
        <v>0</v>
      </c>
      <c r="AN56" s="250">
        <f t="shared" si="57"/>
        <v>0</v>
      </c>
      <c r="AO56" s="24">
        <f t="shared" si="58"/>
        <v>0</v>
      </c>
      <c r="AP56" s="24">
        <f t="shared" si="59"/>
        <v>0</v>
      </c>
      <c r="AQ56" s="24">
        <f t="shared" si="60"/>
        <v>0</v>
      </c>
      <c r="AR56" s="24">
        <f t="shared" si="61"/>
        <v>0</v>
      </c>
      <c r="AS56">
        <f t="shared" si="62"/>
        <v>0</v>
      </c>
      <c r="AT56">
        <f t="shared" si="63"/>
        <v>0</v>
      </c>
      <c r="AU56" s="137">
        <f t="shared" si="64"/>
        <v>0</v>
      </c>
      <c r="AV56" s="138">
        <f t="shared" si="65"/>
        <v>1</v>
      </c>
      <c r="AW56" s="138">
        <f t="shared" si="66"/>
        <v>9.9999999999999995E-8</v>
      </c>
      <c r="AX56">
        <f t="shared" si="67"/>
        <v>0</v>
      </c>
      <c r="AY56">
        <f t="shared" si="68"/>
        <v>0</v>
      </c>
      <c r="AZ56">
        <f t="shared" si="69"/>
        <v>1</v>
      </c>
      <c r="BA56">
        <f t="shared" si="70"/>
        <v>0</v>
      </c>
      <c r="BB56" s="137">
        <f t="shared" si="71"/>
        <v>0</v>
      </c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</row>
    <row r="57" spans="1:89" customFormat="1" ht="15" customHeight="1" x14ac:dyDescent="0.25">
      <c r="A57" s="22">
        <f t="shared" si="1"/>
        <v>47</v>
      </c>
      <c r="B57" s="11"/>
      <c r="C57" s="199"/>
      <c r="D57" s="11"/>
      <c r="E57" s="12"/>
      <c r="F57" s="13"/>
      <c r="G57" s="12"/>
      <c r="H57" s="31" t="str">
        <f t="shared" si="38"/>
        <v/>
      </c>
      <c r="I57" s="12"/>
      <c r="J57" s="13"/>
      <c r="K57" s="12"/>
      <c r="L57" s="31" t="str">
        <f t="shared" si="39"/>
        <v/>
      </c>
      <c r="M57" s="131" t="str">
        <f t="shared" si="40"/>
        <v/>
      </c>
      <c r="N57" s="181" t="str">
        <f t="shared" si="41"/>
        <v/>
      </c>
      <c r="O57" s="190"/>
      <c r="P57" s="192"/>
      <c r="Q57" s="132" t="str">
        <f t="shared" si="42"/>
        <v/>
      </c>
      <c r="R57" s="133"/>
      <c r="S57" s="133"/>
      <c r="T57" s="139"/>
      <c r="U57" s="140"/>
      <c r="V57" s="22"/>
      <c r="X57">
        <f t="shared" si="36"/>
        <v>0</v>
      </c>
      <c r="Y57" s="24">
        <f t="shared" si="43"/>
        <v>1</v>
      </c>
      <c r="Z57" s="24">
        <f t="shared" si="44"/>
        <v>0</v>
      </c>
      <c r="AA57" s="24">
        <f t="shared" si="45"/>
        <v>0</v>
      </c>
      <c r="AB57" s="136">
        <f t="shared" si="46"/>
        <v>0</v>
      </c>
      <c r="AC57" s="24">
        <f t="shared" si="47"/>
        <v>0</v>
      </c>
      <c r="AD57" s="24">
        <f t="shared" si="48"/>
        <v>0</v>
      </c>
      <c r="AE57" s="24">
        <f t="shared" si="49"/>
        <v>0</v>
      </c>
      <c r="AF57" s="24">
        <f t="shared" si="50"/>
        <v>0</v>
      </c>
      <c r="AG57" s="24">
        <f t="shared" si="51"/>
        <v>0</v>
      </c>
      <c r="AH57" s="24">
        <f t="shared" si="52"/>
        <v>0</v>
      </c>
      <c r="AI57" s="24">
        <f t="shared" si="53"/>
        <v>0</v>
      </c>
      <c r="AJ57" s="262">
        <f t="shared" si="37"/>
        <v>0</v>
      </c>
      <c r="AK57" s="262">
        <f t="shared" si="54"/>
        <v>0</v>
      </c>
      <c r="AL57" s="262">
        <f t="shared" si="55"/>
        <v>0</v>
      </c>
      <c r="AM57" s="248">
        <f t="shared" si="56"/>
        <v>0</v>
      </c>
      <c r="AN57" s="250">
        <f t="shared" si="57"/>
        <v>0</v>
      </c>
      <c r="AO57" s="24">
        <f t="shared" si="58"/>
        <v>0</v>
      </c>
      <c r="AP57" s="24">
        <f t="shared" si="59"/>
        <v>0</v>
      </c>
      <c r="AQ57" s="24">
        <f t="shared" si="60"/>
        <v>0</v>
      </c>
      <c r="AR57" s="24">
        <f t="shared" si="61"/>
        <v>0</v>
      </c>
      <c r="AS57">
        <f t="shared" si="62"/>
        <v>0</v>
      </c>
      <c r="AT57">
        <f t="shared" si="63"/>
        <v>0</v>
      </c>
      <c r="AU57" s="137">
        <f t="shared" si="64"/>
        <v>0</v>
      </c>
      <c r="AV57" s="138">
        <f t="shared" si="65"/>
        <v>1</v>
      </c>
      <c r="AW57" s="138">
        <f t="shared" si="66"/>
        <v>9.9999999999999995E-8</v>
      </c>
      <c r="AX57">
        <f t="shared" si="67"/>
        <v>0</v>
      </c>
      <c r="AY57">
        <f t="shared" si="68"/>
        <v>0</v>
      </c>
      <c r="AZ57">
        <f t="shared" si="69"/>
        <v>1</v>
      </c>
      <c r="BA57">
        <f t="shared" si="70"/>
        <v>0</v>
      </c>
      <c r="BB57" s="137">
        <f t="shared" si="71"/>
        <v>0</v>
      </c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</row>
    <row r="58" spans="1:89" customFormat="1" ht="15" customHeight="1" x14ac:dyDescent="0.25">
      <c r="A58" s="22">
        <f t="shared" si="1"/>
        <v>48</v>
      </c>
      <c r="B58" s="11"/>
      <c r="C58" s="199"/>
      <c r="D58" s="11"/>
      <c r="E58" s="12"/>
      <c r="F58" s="13"/>
      <c r="G58" s="12"/>
      <c r="H58" s="31" t="str">
        <f t="shared" si="38"/>
        <v/>
      </c>
      <c r="I58" s="12"/>
      <c r="J58" s="13"/>
      <c r="K58" s="12"/>
      <c r="L58" s="31" t="str">
        <f t="shared" si="39"/>
        <v/>
      </c>
      <c r="M58" s="131" t="str">
        <f t="shared" si="40"/>
        <v/>
      </c>
      <c r="N58" s="181" t="str">
        <f t="shared" si="41"/>
        <v/>
      </c>
      <c r="O58" s="190"/>
      <c r="P58" s="192"/>
      <c r="Q58" s="132" t="str">
        <f t="shared" si="42"/>
        <v/>
      </c>
      <c r="R58" s="133"/>
      <c r="S58" s="133"/>
      <c r="T58" s="139"/>
      <c r="U58" s="140"/>
      <c r="V58" s="22"/>
      <c r="X58">
        <f t="shared" si="36"/>
        <v>0</v>
      </c>
      <c r="Y58" s="24">
        <f t="shared" si="43"/>
        <v>1</v>
      </c>
      <c r="Z58" s="24">
        <f t="shared" si="44"/>
        <v>0</v>
      </c>
      <c r="AA58" s="24">
        <f t="shared" si="45"/>
        <v>0</v>
      </c>
      <c r="AB58" s="136">
        <f t="shared" si="46"/>
        <v>0</v>
      </c>
      <c r="AC58" s="24">
        <f t="shared" si="47"/>
        <v>0</v>
      </c>
      <c r="AD58" s="24">
        <f t="shared" si="48"/>
        <v>0</v>
      </c>
      <c r="AE58" s="24">
        <f t="shared" si="49"/>
        <v>0</v>
      </c>
      <c r="AF58" s="24">
        <f t="shared" si="50"/>
        <v>0</v>
      </c>
      <c r="AG58" s="24">
        <f t="shared" si="51"/>
        <v>0</v>
      </c>
      <c r="AH58" s="24">
        <f t="shared" si="52"/>
        <v>0</v>
      </c>
      <c r="AI58" s="24">
        <f t="shared" si="53"/>
        <v>0</v>
      </c>
      <c r="AJ58" s="262">
        <f t="shared" si="37"/>
        <v>0</v>
      </c>
      <c r="AK58" s="262">
        <f t="shared" si="54"/>
        <v>0</v>
      </c>
      <c r="AL58" s="262">
        <f t="shared" si="55"/>
        <v>0</v>
      </c>
      <c r="AM58" s="248">
        <f t="shared" si="56"/>
        <v>0</v>
      </c>
      <c r="AN58" s="250">
        <f t="shared" si="57"/>
        <v>0</v>
      </c>
      <c r="AO58" s="24">
        <f t="shared" si="58"/>
        <v>0</v>
      </c>
      <c r="AP58" s="24">
        <f t="shared" si="59"/>
        <v>0</v>
      </c>
      <c r="AQ58" s="24">
        <f t="shared" si="60"/>
        <v>0</v>
      </c>
      <c r="AR58" s="24">
        <f t="shared" si="61"/>
        <v>0</v>
      </c>
      <c r="AS58">
        <f t="shared" si="62"/>
        <v>0</v>
      </c>
      <c r="AT58">
        <f t="shared" si="63"/>
        <v>0</v>
      </c>
      <c r="AU58" s="137">
        <f t="shared" si="64"/>
        <v>0</v>
      </c>
      <c r="AV58" s="138">
        <f t="shared" si="65"/>
        <v>1</v>
      </c>
      <c r="AW58" s="138">
        <f t="shared" si="66"/>
        <v>9.9999999999999995E-8</v>
      </c>
      <c r="AX58">
        <f t="shared" si="67"/>
        <v>0</v>
      </c>
      <c r="AY58">
        <f t="shared" si="68"/>
        <v>0</v>
      </c>
      <c r="AZ58">
        <f t="shared" si="69"/>
        <v>1</v>
      </c>
      <c r="BA58">
        <f t="shared" si="70"/>
        <v>0</v>
      </c>
      <c r="BB58" s="137">
        <f t="shared" si="71"/>
        <v>0</v>
      </c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</row>
    <row r="59" spans="1:89" customFormat="1" ht="15" customHeight="1" x14ac:dyDescent="0.25">
      <c r="A59" s="22">
        <f t="shared" si="1"/>
        <v>49</v>
      </c>
      <c r="B59" s="11"/>
      <c r="C59" s="199"/>
      <c r="D59" s="11"/>
      <c r="E59" s="12"/>
      <c r="F59" s="13"/>
      <c r="G59" s="12"/>
      <c r="H59" s="31" t="str">
        <f t="shared" si="38"/>
        <v/>
      </c>
      <c r="I59" s="12"/>
      <c r="J59" s="13"/>
      <c r="K59" s="12"/>
      <c r="L59" s="31" t="str">
        <f t="shared" si="39"/>
        <v/>
      </c>
      <c r="M59" s="131" t="str">
        <f t="shared" si="40"/>
        <v/>
      </c>
      <c r="N59" s="181" t="str">
        <f t="shared" si="41"/>
        <v/>
      </c>
      <c r="O59" s="190"/>
      <c r="P59" s="192"/>
      <c r="Q59" s="132" t="str">
        <f t="shared" si="42"/>
        <v/>
      </c>
      <c r="R59" s="133"/>
      <c r="S59" s="133"/>
      <c r="T59" s="139"/>
      <c r="U59" s="140"/>
      <c r="V59" s="22"/>
      <c r="X59">
        <f t="shared" si="36"/>
        <v>0</v>
      </c>
      <c r="Y59" s="24">
        <f t="shared" si="43"/>
        <v>1</v>
      </c>
      <c r="Z59" s="24">
        <f t="shared" si="44"/>
        <v>0</v>
      </c>
      <c r="AA59" s="24">
        <f t="shared" si="45"/>
        <v>0</v>
      </c>
      <c r="AB59" s="136">
        <f t="shared" si="46"/>
        <v>0</v>
      </c>
      <c r="AC59" s="24">
        <f t="shared" si="47"/>
        <v>0</v>
      </c>
      <c r="AD59" s="24">
        <f t="shared" si="48"/>
        <v>0</v>
      </c>
      <c r="AE59" s="24">
        <f t="shared" si="49"/>
        <v>0</v>
      </c>
      <c r="AF59" s="24">
        <f t="shared" si="50"/>
        <v>0</v>
      </c>
      <c r="AG59" s="24">
        <f t="shared" si="51"/>
        <v>0</v>
      </c>
      <c r="AH59" s="24">
        <f t="shared" si="52"/>
        <v>0</v>
      </c>
      <c r="AI59" s="24">
        <f t="shared" si="53"/>
        <v>0</v>
      </c>
      <c r="AJ59" s="262">
        <f t="shared" si="37"/>
        <v>0</v>
      </c>
      <c r="AK59" s="262">
        <f t="shared" si="54"/>
        <v>0</v>
      </c>
      <c r="AL59" s="262">
        <f t="shared" si="55"/>
        <v>0</v>
      </c>
      <c r="AM59" s="248">
        <f t="shared" si="56"/>
        <v>0</v>
      </c>
      <c r="AN59" s="250">
        <f t="shared" si="57"/>
        <v>0</v>
      </c>
      <c r="AO59" s="24">
        <f t="shared" si="58"/>
        <v>0</v>
      </c>
      <c r="AP59" s="24">
        <f t="shared" si="59"/>
        <v>0</v>
      </c>
      <c r="AQ59" s="24">
        <f t="shared" si="60"/>
        <v>0</v>
      </c>
      <c r="AR59" s="24">
        <f t="shared" si="61"/>
        <v>0</v>
      </c>
      <c r="AS59">
        <f t="shared" si="62"/>
        <v>0</v>
      </c>
      <c r="AT59">
        <f t="shared" si="63"/>
        <v>0</v>
      </c>
      <c r="AU59" s="137">
        <f t="shared" si="64"/>
        <v>0</v>
      </c>
      <c r="AV59" s="138">
        <f t="shared" si="65"/>
        <v>1</v>
      </c>
      <c r="AW59" s="138">
        <f t="shared" si="66"/>
        <v>9.9999999999999995E-8</v>
      </c>
      <c r="AX59">
        <f t="shared" si="67"/>
        <v>0</v>
      </c>
      <c r="AY59">
        <f t="shared" si="68"/>
        <v>0</v>
      </c>
      <c r="AZ59">
        <f t="shared" si="69"/>
        <v>1</v>
      </c>
      <c r="BA59">
        <f t="shared" si="70"/>
        <v>0</v>
      </c>
      <c r="BB59" s="137">
        <f t="shared" si="71"/>
        <v>0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</row>
    <row r="60" spans="1:89" customFormat="1" ht="15" customHeight="1" x14ac:dyDescent="0.25">
      <c r="A60" s="22">
        <f t="shared" si="1"/>
        <v>50</v>
      </c>
      <c r="B60" s="11"/>
      <c r="C60" s="199"/>
      <c r="D60" s="11"/>
      <c r="E60" s="12"/>
      <c r="F60" s="13"/>
      <c r="G60" s="12"/>
      <c r="H60" s="31" t="str">
        <f t="shared" si="38"/>
        <v/>
      </c>
      <c r="I60" s="12"/>
      <c r="J60" s="13"/>
      <c r="K60" s="12"/>
      <c r="L60" s="31" t="str">
        <f t="shared" si="39"/>
        <v/>
      </c>
      <c r="M60" s="131" t="str">
        <f t="shared" si="40"/>
        <v/>
      </c>
      <c r="N60" s="181" t="str">
        <f t="shared" si="41"/>
        <v/>
      </c>
      <c r="O60" s="190"/>
      <c r="P60" s="192"/>
      <c r="Q60" s="132" t="str">
        <f t="shared" si="42"/>
        <v/>
      </c>
      <c r="R60" s="133"/>
      <c r="S60" s="133"/>
      <c r="T60" s="139"/>
      <c r="U60" s="140"/>
      <c r="V60" s="22"/>
      <c r="X60">
        <f t="shared" si="36"/>
        <v>0</v>
      </c>
      <c r="Y60" s="24">
        <f t="shared" si="43"/>
        <v>1</v>
      </c>
      <c r="Z60" s="24">
        <f t="shared" si="44"/>
        <v>0</v>
      </c>
      <c r="AA60" s="24">
        <f t="shared" si="45"/>
        <v>0</v>
      </c>
      <c r="AB60" s="136">
        <f t="shared" si="46"/>
        <v>0</v>
      </c>
      <c r="AC60" s="24">
        <f t="shared" si="47"/>
        <v>0</v>
      </c>
      <c r="AD60" s="24">
        <f t="shared" si="48"/>
        <v>0</v>
      </c>
      <c r="AE60" s="24">
        <f t="shared" si="49"/>
        <v>0</v>
      </c>
      <c r="AF60" s="24">
        <f t="shared" si="50"/>
        <v>0</v>
      </c>
      <c r="AG60" s="24">
        <f t="shared" si="51"/>
        <v>0</v>
      </c>
      <c r="AH60" s="24">
        <f t="shared" si="52"/>
        <v>0</v>
      </c>
      <c r="AI60" s="24">
        <f t="shared" si="53"/>
        <v>0</v>
      </c>
      <c r="AJ60" s="262">
        <f t="shared" si="37"/>
        <v>0</v>
      </c>
      <c r="AK60" s="262">
        <f t="shared" si="54"/>
        <v>0</v>
      </c>
      <c r="AL60" s="262">
        <f t="shared" si="55"/>
        <v>0</v>
      </c>
      <c r="AM60" s="248">
        <f t="shared" si="56"/>
        <v>0</v>
      </c>
      <c r="AN60" s="250">
        <f t="shared" si="57"/>
        <v>0</v>
      </c>
      <c r="AO60" s="24">
        <f t="shared" si="58"/>
        <v>0</v>
      </c>
      <c r="AP60" s="24">
        <f t="shared" si="59"/>
        <v>0</v>
      </c>
      <c r="AQ60" s="24">
        <f t="shared" si="60"/>
        <v>0</v>
      </c>
      <c r="AR60" s="24">
        <f t="shared" si="61"/>
        <v>0</v>
      </c>
      <c r="AS60">
        <f t="shared" si="62"/>
        <v>0</v>
      </c>
      <c r="AT60">
        <f t="shared" si="63"/>
        <v>0</v>
      </c>
      <c r="AU60" s="137">
        <f t="shared" si="64"/>
        <v>0</v>
      </c>
      <c r="AV60" s="138">
        <f t="shared" si="65"/>
        <v>1</v>
      </c>
      <c r="AW60" s="138">
        <f t="shared" si="66"/>
        <v>9.9999999999999995E-8</v>
      </c>
      <c r="AX60">
        <f t="shared" si="67"/>
        <v>0</v>
      </c>
      <c r="AY60">
        <f t="shared" si="68"/>
        <v>0</v>
      </c>
      <c r="AZ60">
        <f t="shared" si="69"/>
        <v>1</v>
      </c>
      <c r="BA60">
        <f t="shared" si="70"/>
        <v>0</v>
      </c>
      <c r="BB60" s="137">
        <f t="shared" si="71"/>
        <v>0</v>
      </c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</row>
    <row r="61" spans="1:89" customFormat="1" ht="15" customHeight="1" x14ac:dyDescent="0.25">
      <c r="A61" s="22">
        <f t="shared" si="1"/>
        <v>51</v>
      </c>
      <c r="B61" s="11"/>
      <c r="C61" s="199"/>
      <c r="D61" s="11"/>
      <c r="E61" s="12"/>
      <c r="F61" s="13"/>
      <c r="G61" s="12"/>
      <c r="H61" s="31" t="str">
        <f t="shared" si="38"/>
        <v/>
      </c>
      <c r="I61" s="12"/>
      <c r="J61" s="13"/>
      <c r="K61" s="12"/>
      <c r="L61" s="31" t="str">
        <f t="shared" si="39"/>
        <v/>
      </c>
      <c r="M61" s="131" t="str">
        <f t="shared" si="40"/>
        <v/>
      </c>
      <c r="N61" s="181" t="str">
        <f t="shared" si="41"/>
        <v/>
      </c>
      <c r="O61" s="190"/>
      <c r="P61" s="192"/>
      <c r="Q61" s="132" t="str">
        <f t="shared" si="42"/>
        <v/>
      </c>
      <c r="R61" s="133"/>
      <c r="S61" s="133"/>
      <c r="T61" s="139"/>
      <c r="U61" s="140"/>
      <c r="V61" s="22"/>
      <c r="X61">
        <f t="shared" si="36"/>
        <v>0</v>
      </c>
      <c r="Y61" s="24">
        <f t="shared" si="43"/>
        <v>1</v>
      </c>
      <c r="Z61" s="24">
        <f t="shared" si="44"/>
        <v>0</v>
      </c>
      <c r="AA61" s="24">
        <f t="shared" si="45"/>
        <v>0</v>
      </c>
      <c r="AB61" s="136">
        <f t="shared" si="46"/>
        <v>0</v>
      </c>
      <c r="AC61" s="24">
        <f t="shared" si="47"/>
        <v>0</v>
      </c>
      <c r="AD61" s="24">
        <f t="shared" si="48"/>
        <v>0</v>
      </c>
      <c r="AE61" s="24">
        <f t="shared" si="49"/>
        <v>0</v>
      </c>
      <c r="AF61" s="24">
        <f t="shared" si="50"/>
        <v>0</v>
      </c>
      <c r="AG61" s="24">
        <f t="shared" si="51"/>
        <v>0</v>
      </c>
      <c r="AH61" s="24">
        <f t="shared" si="52"/>
        <v>0</v>
      </c>
      <c r="AI61" s="24">
        <f t="shared" si="53"/>
        <v>0</v>
      </c>
      <c r="AJ61" s="262">
        <f t="shared" si="37"/>
        <v>0</v>
      </c>
      <c r="AK61" s="262">
        <f t="shared" si="54"/>
        <v>0</v>
      </c>
      <c r="AL61" s="262">
        <f t="shared" si="55"/>
        <v>0</v>
      </c>
      <c r="AM61" s="248">
        <f t="shared" si="56"/>
        <v>0</v>
      </c>
      <c r="AN61" s="250">
        <f t="shared" si="57"/>
        <v>0</v>
      </c>
      <c r="AO61" s="24">
        <f t="shared" si="58"/>
        <v>0</v>
      </c>
      <c r="AP61" s="24">
        <f t="shared" si="59"/>
        <v>0</v>
      </c>
      <c r="AQ61" s="24">
        <f t="shared" si="60"/>
        <v>0</v>
      </c>
      <c r="AR61" s="24">
        <f t="shared" si="61"/>
        <v>0</v>
      </c>
      <c r="AS61">
        <f t="shared" si="62"/>
        <v>0</v>
      </c>
      <c r="AT61">
        <f t="shared" si="63"/>
        <v>0</v>
      </c>
      <c r="AU61" s="137">
        <f t="shared" si="64"/>
        <v>0</v>
      </c>
      <c r="AV61" s="138">
        <f t="shared" si="65"/>
        <v>1</v>
      </c>
      <c r="AW61" s="138">
        <f t="shared" si="66"/>
        <v>9.9999999999999995E-8</v>
      </c>
      <c r="AX61">
        <f t="shared" si="67"/>
        <v>0</v>
      </c>
      <c r="AY61">
        <f t="shared" si="68"/>
        <v>0</v>
      </c>
      <c r="AZ61">
        <f t="shared" si="69"/>
        <v>1</v>
      </c>
      <c r="BA61">
        <f t="shared" si="70"/>
        <v>0</v>
      </c>
      <c r="BB61" s="137">
        <f t="shared" si="71"/>
        <v>0</v>
      </c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</row>
    <row r="62" spans="1:89" customFormat="1" ht="15" customHeight="1" x14ac:dyDescent="0.25">
      <c r="A62" s="22">
        <f t="shared" si="1"/>
        <v>52</v>
      </c>
      <c r="B62" s="11"/>
      <c r="C62" s="199"/>
      <c r="D62" s="11"/>
      <c r="E62" s="12"/>
      <c r="F62" s="13"/>
      <c r="G62" s="12"/>
      <c r="H62" s="31" t="str">
        <f t="shared" si="38"/>
        <v/>
      </c>
      <c r="I62" s="12"/>
      <c r="J62" s="13"/>
      <c r="K62" s="12"/>
      <c r="L62" s="31" t="str">
        <f t="shared" si="39"/>
        <v/>
      </c>
      <c r="M62" s="131" t="str">
        <f t="shared" si="40"/>
        <v/>
      </c>
      <c r="N62" s="181" t="str">
        <f t="shared" si="41"/>
        <v/>
      </c>
      <c r="O62" s="190"/>
      <c r="P62" s="192"/>
      <c r="Q62" s="132" t="str">
        <f t="shared" si="42"/>
        <v/>
      </c>
      <c r="R62" s="133"/>
      <c r="S62" s="133"/>
      <c r="T62" s="139"/>
      <c r="U62" s="140"/>
      <c r="V62" s="22"/>
      <c r="X62">
        <f t="shared" si="36"/>
        <v>0</v>
      </c>
      <c r="Y62" s="24">
        <f t="shared" si="43"/>
        <v>1</v>
      </c>
      <c r="Z62" s="24">
        <f t="shared" si="44"/>
        <v>0</v>
      </c>
      <c r="AA62" s="24">
        <f t="shared" si="45"/>
        <v>0</v>
      </c>
      <c r="AB62" s="136">
        <f t="shared" si="46"/>
        <v>0</v>
      </c>
      <c r="AC62" s="24">
        <f t="shared" si="47"/>
        <v>0</v>
      </c>
      <c r="AD62" s="24">
        <f t="shared" si="48"/>
        <v>0</v>
      </c>
      <c r="AE62" s="24">
        <f t="shared" si="49"/>
        <v>0</v>
      </c>
      <c r="AF62" s="24">
        <f t="shared" si="50"/>
        <v>0</v>
      </c>
      <c r="AG62" s="24">
        <f t="shared" si="51"/>
        <v>0</v>
      </c>
      <c r="AH62" s="24">
        <f t="shared" si="52"/>
        <v>0</v>
      </c>
      <c r="AI62" s="24">
        <f t="shared" si="53"/>
        <v>0</v>
      </c>
      <c r="AJ62" s="262">
        <f t="shared" si="37"/>
        <v>0</v>
      </c>
      <c r="AK62" s="262">
        <f t="shared" si="54"/>
        <v>0</v>
      </c>
      <c r="AL62" s="262">
        <f t="shared" si="55"/>
        <v>0</v>
      </c>
      <c r="AM62" s="248">
        <f t="shared" si="56"/>
        <v>0</v>
      </c>
      <c r="AN62" s="250">
        <f t="shared" si="57"/>
        <v>0</v>
      </c>
      <c r="AO62" s="24">
        <f t="shared" si="58"/>
        <v>0</v>
      </c>
      <c r="AP62" s="24">
        <f t="shared" si="59"/>
        <v>0</v>
      </c>
      <c r="AQ62" s="24">
        <f t="shared" si="60"/>
        <v>0</v>
      </c>
      <c r="AR62" s="24">
        <f t="shared" si="61"/>
        <v>0</v>
      </c>
      <c r="AS62">
        <f t="shared" si="62"/>
        <v>0</v>
      </c>
      <c r="AT62">
        <f t="shared" si="63"/>
        <v>0</v>
      </c>
      <c r="AU62" s="137">
        <f t="shared" si="64"/>
        <v>0</v>
      </c>
      <c r="AV62" s="138">
        <f t="shared" si="65"/>
        <v>1</v>
      </c>
      <c r="AW62" s="138">
        <f t="shared" si="66"/>
        <v>9.9999999999999995E-8</v>
      </c>
      <c r="AX62">
        <f t="shared" si="67"/>
        <v>0</v>
      </c>
      <c r="AY62">
        <f t="shared" si="68"/>
        <v>0</v>
      </c>
      <c r="AZ62">
        <f t="shared" si="69"/>
        <v>1</v>
      </c>
      <c r="BA62">
        <f t="shared" si="70"/>
        <v>0</v>
      </c>
      <c r="BB62" s="137">
        <f t="shared" si="71"/>
        <v>0</v>
      </c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</row>
    <row r="63" spans="1:89" customFormat="1" ht="15" customHeight="1" x14ac:dyDescent="0.25">
      <c r="A63" s="22">
        <f t="shared" si="1"/>
        <v>53</v>
      </c>
      <c r="B63" s="11"/>
      <c r="C63" s="199"/>
      <c r="D63" s="11"/>
      <c r="E63" s="12"/>
      <c r="F63" s="13"/>
      <c r="G63" s="12"/>
      <c r="H63" s="31" t="str">
        <f t="shared" si="38"/>
        <v/>
      </c>
      <c r="I63" s="12"/>
      <c r="J63" s="13"/>
      <c r="K63" s="12"/>
      <c r="L63" s="31" t="str">
        <f t="shared" si="39"/>
        <v/>
      </c>
      <c r="M63" s="131" t="str">
        <f t="shared" si="40"/>
        <v/>
      </c>
      <c r="N63" s="181" t="str">
        <f t="shared" si="41"/>
        <v/>
      </c>
      <c r="O63" s="190"/>
      <c r="P63" s="192"/>
      <c r="Q63" s="132" t="str">
        <f t="shared" si="42"/>
        <v/>
      </c>
      <c r="R63" s="133"/>
      <c r="S63" s="133"/>
      <c r="T63" s="139"/>
      <c r="U63" s="140"/>
      <c r="V63" s="22"/>
      <c r="X63">
        <f t="shared" si="36"/>
        <v>0</v>
      </c>
      <c r="Y63" s="24">
        <f t="shared" si="43"/>
        <v>1</v>
      </c>
      <c r="Z63" s="24">
        <f t="shared" si="44"/>
        <v>0</v>
      </c>
      <c r="AA63" s="24">
        <f t="shared" si="45"/>
        <v>0</v>
      </c>
      <c r="AB63" s="136">
        <f t="shared" si="46"/>
        <v>0</v>
      </c>
      <c r="AC63" s="24">
        <f t="shared" si="47"/>
        <v>0</v>
      </c>
      <c r="AD63" s="24">
        <f t="shared" si="48"/>
        <v>0</v>
      </c>
      <c r="AE63" s="24">
        <f t="shared" si="49"/>
        <v>0</v>
      </c>
      <c r="AF63" s="24">
        <f t="shared" si="50"/>
        <v>0</v>
      </c>
      <c r="AG63" s="24">
        <f t="shared" si="51"/>
        <v>0</v>
      </c>
      <c r="AH63" s="24">
        <f t="shared" si="52"/>
        <v>0</v>
      </c>
      <c r="AI63" s="24">
        <f t="shared" si="53"/>
        <v>0</v>
      </c>
      <c r="AJ63" s="262">
        <f t="shared" si="37"/>
        <v>0</v>
      </c>
      <c r="AK63" s="262">
        <f t="shared" si="54"/>
        <v>0</v>
      </c>
      <c r="AL63" s="262">
        <f t="shared" si="55"/>
        <v>0</v>
      </c>
      <c r="AM63" s="248">
        <f t="shared" si="56"/>
        <v>0</v>
      </c>
      <c r="AN63" s="250">
        <f t="shared" si="57"/>
        <v>0</v>
      </c>
      <c r="AO63" s="24">
        <f t="shared" si="58"/>
        <v>0</v>
      </c>
      <c r="AP63" s="24">
        <f t="shared" si="59"/>
        <v>0</v>
      </c>
      <c r="AQ63" s="24">
        <f t="shared" si="60"/>
        <v>0</v>
      </c>
      <c r="AR63" s="24">
        <f t="shared" si="61"/>
        <v>0</v>
      </c>
      <c r="AS63">
        <f t="shared" si="62"/>
        <v>0</v>
      </c>
      <c r="AT63">
        <f t="shared" si="63"/>
        <v>0</v>
      </c>
      <c r="AU63" s="137">
        <f t="shared" si="64"/>
        <v>0</v>
      </c>
      <c r="AV63" s="138">
        <f t="shared" si="65"/>
        <v>1</v>
      </c>
      <c r="AW63" s="138">
        <f t="shared" si="66"/>
        <v>9.9999999999999995E-8</v>
      </c>
      <c r="AX63">
        <f t="shared" si="67"/>
        <v>0</v>
      </c>
      <c r="AY63">
        <f t="shared" si="68"/>
        <v>0</v>
      </c>
      <c r="AZ63">
        <f t="shared" si="69"/>
        <v>1</v>
      </c>
      <c r="BA63">
        <f t="shared" si="70"/>
        <v>0</v>
      </c>
      <c r="BB63" s="137">
        <f t="shared" si="71"/>
        <v>0</v>
      </c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</row>
    <row r="64" spans="1:89" customFormat="1" ht="15" customHeight="1" x14ac:dyDescent="0.25">
      <c r="A64" s="22">
        <f t="shared" si="1"/>
        <v>54</v>
      </c>
      <c r="B64" s="11"/>
      <c r="C64" s="199"/>
      <c r="D64" s="11"/>
      <c r="E64" s="12"/>
      <c r="F64" s="13"/>
      <c r="G64" s="12"/>
      <c r="H64" s="31" t="str">
        <f t="shared" si="38"/>
        <v/>
      </c>
      <c r="I64" s="12"/>
      <c r="J64" s="13"/>
      <c r="K64" s="12"/>
      <c r="L64" s="31" t="str">
        <f t="shared" si="39"/>
        <v/>
      </c>
      <c r="M64" s="131" t="str">
        <f t="shared" si="40"/>
        <v/>
      </c>
      <c r="N64" s="181" t="str">
        <f t="shared" si="41"/>
        <v/>
      </c>
      <c r="O64" s="190"/>
      <c r="P64" s="192"/>
      <c r="Q64" s="132" t="str">
        <f t="shared" si="42"/>
        <v/>
      </c>
      <c r="R64" s="133"/>
      <c r="S64" s="133"/>
      <c r="T64" s="139"/>
      <c r="U64" s="140"/>
      <c r="V64" s="22"/>
      <c r="X64">
        <f t="shared" si="36"/>
        <v>0</v>
      </c>
      <c r="Y64" s="24">
        <f t="shared" si="43"/>
        <v>1</v>
      </c>
      <c r="Z64" s="24">
        <f t="shared" si="44"/>
        <v>0</v>
      </c>
      <c r="AA64" s="24">
        <f t="shared" si="45"/>
        <v>0</v>
      </c>
      <c r="AB64" s="136">
        <f t="shared" si="46"/>
        <v>0</v>
      </c>
      <c r="AC64" s="24">
        <f t="shared" si="47"/>
        <v>0</v>
      </c>
      <c r="AD64" s="24">
        <f t="shared" si="48"/>
        <v>0</v>
      </c>
      <c r="AE64" s="24">
        <f t="shared" si="49"/>
        <v>0</v>
      </c>
      <c r="AF64" s="24">
        <f t="shared" si="50"/>
        <v>0</v>
      </c>
      <c r="AG64" s="24">
        <f t="shared" si="51"/>
        <v>0</v>
      </c>
      <c r="AH64" s="24">
        <f t="shared" si="52"/>
        <v>0</v>
      </c>
      <c r="AI64" s="24">
        <f t="shared" si="53"/>
        <v>0</v>
      </c>
      <c r="AJ64" s="262">
        <f t="shared" si="37"/>
        <v>0</v>
      </c>
      <c r="AK64" s="262">
        <f t="shared" si="54"/>
        <v>0</v>
      </c>
      <c r="AL64" s="262">
        <f t="shared" si="55"/>
        <v>0</v>
      </c>
      <c r="AM64" s="248">
        <f t="shared" si="56"/>
        <v>0</v>
      </c>
      <c r="AN64" s="250">
        <f t="shared" si="57"/>
        <v>0</v>
      </c>
      <c r="AO64" s="24">
        <f t="shared" si="58"/>
        <v>0</v>
      </c>
      <c r="AP64" s="24">
        <f t="shared" si="59"/>
        <v>0</v>
      </c>
      <c r="AQ64" s="24">
        <f t="shared" si="60"/>
        <v>0</v>
      </c>
      <c r="AR64" s="24">
        <f t="shared" si="61"/>
        <v>0</v>
      </c>
      <c r="AS64">
        <f t="shared" si="62"/>
        <v>0</v>
      </c>
      <c r="AT64">
        <f t="shared" si="63"/>
        <v>0</v>
      </c>
      <c r="AU64" s="137">
        <f t="shared" si="64"/>
        <v>0</v>
      </c>
      <c r="AV64" s="138">
        <f t="shared" si="65"/>
        <v>1</v>
      </c>
      <c r="AW64" s="138">
        <f t="shared" si="66"/>
        <v>9.9999999999999995E-8</v>
      </c>
      <c r="AX64">
        <f t="shared" si="67"/>
        <v>0</v>
      </c>
      <c r="AY64">
        <f t="shared" si="68"/>
        <v>0</v>
      </c>
      <c r="AZ64">
        <f t="shared" si="69"/>
        <v>1</v>
      </c>
      <c r="BA64">
        <f t="shared" si="70"/>
        <v>0</v>
      </c>
      <c r="BB64" s="137">
        <f t="shared" si="71"/>
        <v>0</v>
      </c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</row>
    <row r="65" spans="1:89" customFormat="1" ht="15" customHeight="1" x14ac:dyDescent="0.25">
      <c r="A65" s="22">
        <f t="shared" si="1"/>
        <v>55</v>
      </c>
      <c r="B65" s="11"/>
      <c r="C65" s="199"/>
      <c r="D65" s="11"/>
      <c r="E65" s="12"/>
      <c r="F65" s="13"/>
      <c r="G65" s="12"/>
      <c r="H65" s="31" t="str">
        <f t="shared" si="38"/>
        <v/>
      </c>
      <c r="I65" s="12"/>
      <c r="J65" s="13"/>
      <c r="K65" s="12"/>
      <c r="L65" s="31" t="str">
        <f t="shared" si="39"/>
        <v/>
      </c>
      <c r="M65" s="131" t="str">
        <f t="shared" si="40"/>
        <v/>
      </c>
      <c r="N65" s="181" t="str">
        <f t="shared" si="41"/>
        <v/>
      </c>
      <c r="O65" s="190"/>
      <c r="P65" s="192"/>
      <c r="Q65" s="132" t="str">
        <f t="shared" si="42"/>
        <v/>
      </c>
      <c r="R65" s="133"/>
      <c r="S65" s="133"/>
      <c r="T65" s="139"/>
      <c r="U65" s="140"/>
      <c r="V65" s="22"/>
      <c r="X65">
        <f t="shared" si="36"/>
        <v>0</v>
      </c>
      <c r="Y65" s="24">
        <f t="shared" si="43"/>
        <v>1</v>
      </c>
      <c r="Z65" s="24">
        <f t="shared" si="44"/>
        <v>0</v>
      </c>
      <c r="AA65" s="24">
        <f t="shared" si="45"/>
        <v>0</v>
      </c>
      <c r="AB65" s="136">
        <f t="shared" si="46"/>
        <v>0</v>
      </c>
      <c r="AC65" s="24">
        <f t="shared" si="47"/>
        <v>0</v>
      </c>
      <c r="AD65" s="24">
        <f t="shared" si="48"/>
        <v>0</v>
      </c>
      <c r="AE65" s="24">
        <f t="shared" si="49"/>
        <v>0</v>
      </c>
      <c r="AF65" s="24">
        <f t="shared" si="50"/>
        <v>0</v>
      </c>
      <c r="AG65" s="24">
        <f t="shared" si="51"/>
        <v>0</v>
      </c>
      <c r="AH65" s="24">
        <f t="shared" si="52"/>
        <v>0</v>
      </c>
      <c r="AI65" s="24">
        <f t="shared" si="53"/>
        <v>0</v>
      </c>
      <c r="AJ65" s="262">
        <f t="shared" si="37"/>
        <v>0</v>
      </c>
      <c r="AK65" s="262">
        <f t="shared" si="54"/>
        <v>0</v>
      </c>
      <c r="AL65" s="262">
        <f t="shared" si="55"/>
        <v>0</v>
      </c>
      <c r="AM65" s="248">
        <f t="shared" si="56"/>
        <v>0</v>
      </c>
      <c r="AN65" s="250">
        <f t="shared" si="57"/>
        <v>0</v>
      </c>
      <c r="AO65" s="24">
        <f t="shared" si="58"/>
        <v>0</v>
      </c>
      <c r="AP65" s="24">
        <f t="shared" si="59"/>
        <v>0</v>
      </c>
      <c r="AQ65" s="24">
        <f t="shared" si="60"/>
        <v>0</v>
      </c>
      <c r="AR65" s="24">
        <f t="shared" si="61"/>
        <v>0</v>
      </c>
      <c r="AS65">
        <f t="shared" si="62"/>
        <v>0</v>
      </c>
      <c r="AT65">
        <f t="shared" si="63"/>
        <v>0</v>
      </c>
      <c r="AU65" s="137">
        <f t="shared" si="64"/>
        <v>0</v>
      </c>
      <c r="AV65" s="138">
        <f t="shared" si="65"/>
        <v>1</v>
      </c>
      <c r="AW65" s="138">
        <f t="shared" si="66"/>
        <v>9.9999999999999995E-8</v>
      </c>
      <c r="AX65">
        <f t="shared" si="67"/>
        <v>0</v>
      </c>
      <c r="AY65">
        <f t="shared" si="68"/>
        <v>0</v>
      </c>
      <c r="AZ65">
        <f t="shared" si="69"/>
        <v>1</v>
      </c>
      <c r="BA65">
        <f t="shared" si="70"/>
        <v>0</v>
      </c>
      <c r="BB65" s="137">
        <f t="shared" si="71"/>
        <v>0</v>
      </c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</row>
    <row r="66" spans="1:89" customFormat="1" ht="15" customHeight="1" x14ac:dyDescent="0.25">
      <c r="A66" s="22">
        <f t="shared" si="1"/>
        <v>56</v>
      </c>
      <c r="B66" s="11"/>
      <c r="C66" s="199"/>
      <c r="D66" s="11"/>
      <c r="E66" s="12"/>
      <c r="F66" s="13"/>
      <c r="G66" s="12"/>
      <c r="H66" s="31" t="str">
        <f t="shared" si="38"/>
        <v/>
      </c>
      <c r="I66" s="12"/>
      <c r="J66" s="13"/>
      <c r="K66" s="12"/>
      <c r="L66" s="31" t="str">
        <f t="shared" si="39"/>
        <v/>
      </c>
      <c r="M66" s="131" t="str">
        <f t="shared" si="40"/>
        <v/>
      </c>
      <c r="N66" s="181" t="str">
        <f t="shared" si="41"/>
        <v/>
      </c>
      <c r="O66" s="190"/>
      <c r="P66" s="192"/>
      <c r="Q66" s="132" t="str">
        <f t="shared" si="42"/>
        <v/>
      </c>
      <c r="R66" s="133"/>
      <c r="S66" s="133"/>
      <c r="T66" s="139"/>
      <c r="U66" s="140"/>
      <c r="V66" s="22"/>
      <c r="X66">
        <f t="shared" si="36"/>
        <v>0</v>
      </c>
      <c r="Y66" s="24">
        <f t="shared" si="43"/>
        <v>1</v>
      </c>
      <c r="Z66" s="24">
        <f t="shared" si="44"/>
        <v>0</v>
      </c>
      <c r="AA66" s="24">
        <f t="shared" si="45"/>
        <v>0</v>
      </c>
      <c r="AB66" s="136">
        <f t="shared" si="46"/>
        <v>0</v>
      </c>
      <c r="AC66" s="24">
        <f t="shared" si="47"/>
        <v>0</v>
      </c>
      <c r="AD66" s="24">
        <f t="shared" si="48"/>
        <v>0</v>
      </c>
      <c r="AE66" s="24">
        <f t="shared" si="49"/>
        <v>0</v>
      </c>
      <c r="AF66" s="24">
        <f t="shared" si="50"/>
        <v>0</v>
      </c>
      <c r="AG66" s="24">
        <f t="shared" si="51"/>
        <v>0</v>
      </c>
      <c r="AH66" s="24">
        <f t="shared" si="52"/>
        <v>0</v>
      </c>
      <c r="AI66" s="24">
        <f t="shared" si="53"/>
        <v>0</v>
      </c>
      <c r="AJ66" s="262">
        <f t="shared" si="37"/>
        <v>0</v>
      </c>
      <c r="AK66" s="262">
        <f t="shared" si="54"/>
        <v>0</v>
      </c>
      <c r="AL66" s="262">
        <f t="shared" si="55"/>
        <v>0</v>
      </c>
      <c r="AM66" s="248">
        <f t="shared" si="56"/>
        <v>0</v>
      </c>
      <c r="AN66" s="250">
        <f t="shared" si="57"/>
        <v>0</v>
      </c>
      <c r="AO66" s="24">
        <f t="shared" si="58"/>
        <v>0</v>
      </c>
      <c r="AP66" s="24">
        <f t="shared" si="59"/>
        <v>0</v>
      </c>
      <c r="AQ66" s="24">
        <f t="shared" si="60"/>
        <v>0</v>
      </c>
      <c r="AR66" s="24">
        <f t="shared" si="61"/>
        <v>0</v>
      </c>
      <c r="AS66">
        <f t="shared" si="62"/>
        <v>0</v>
      </c>
      <c r="AT66">
        <f t="shared" si="63"/>
        <v>0</v>
      </c>
      <c r="AU66" s="137">
        <f t="shared" si="64"/>
        <v>0</v>
      </c>
      <c r="AV66" s="138">
        <f t="shared" si="65"/>
        <v>1</v>
      </c>
      <c r="AW66" s="138">
        <f t="shared" si="66"/>
        <v>9.9999999999999995E-8</v>
      </c>
      <c r="AX66">
        <f t="shared" si="67"/>
        <v>0</v>
      </c>
      <c r="AY66">
        <f t="shared" si="68"/>
        <v>0</v>
      </c>
      <c r="AZ66">
        <f t="shared" si="69"/>
        <v>1</v>
      </c>
      <c r="BA66">
        <f t="shared" si="70"/>
        <v>0</v>
      </c>
      <c r="BB66" s="137">
        <f t="shared" si="71"/>
        <v>0</v>
      </c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</row>
    <row r="67" spans="1:89" customFormat="1" ht="15" customHeight="1" x14ac:dyDescent="0.25">
      <c r="A67" s="22">
        <f t="shared" si="1"/>
        <v>57</v>
      </c>
      <c r="B67" s="11"/>
      <c r="C67" s="199"/>
      <c r="D67" s="11"/>
      <c r="E67" s="12"/>
      <c r="F67" s="13"/>
      <c r="G67" s="12"/>
      <c r="H67" s="31" t="str">
        <f t="shared" si="38"/>
        <v/>
      </c>
      <c r="I67" s="12"/>
      <c r="J67" s="13"/>
      <c r="K67" s="12"/>
      <c r="L67" s="31" t="str">
        <f t="shared" si="39"/>
        <v/>
      </c>
      <c r="M67" s="131" t="str">
        <f t="shared" si="40"/>
        <v/>
      </c>
      <c r="N67" s="181" t="str">
        <f t="shared" si="41"/>
        <v/>
      </c>
      <c r="O67" s="190"/>
      <c r="P67" s="192"/>
      <c r="Q67" s="132" t="str">
        <f t="shared" si="42"/>
        <v/>
      </c>
      <c r="R67" s="133"/>
      <c r="S67" s="133"/>
      <c r="T67" s="139"/>
      <c r="U67" s="140"/>
      <c r="V67" s="22"/>
      <c r="X67">
        <f t="shared" si="36"/>
        <v>0</v>
      </c>
      <c r="Y67" s="24">
        <f t="shared" si="43"/>
        <v>1</v>
      </c>
      <c r="Z67" s="24">
        <f t="shared" si="44"/>
        <v>0</v>
      </c>
      <c r="AA67" s="24">
        <f t="shared" si="45"/>
        <v>0</v>
      </c>
      <c r="AB67" s="136">
        <f t="shared" si="46"/>
        <v>0</v>
      </c>
      <c r="AC67" s="24">
        <f t="shared" si="47"/>
        <v>0</v>
      </c>
      <c r="AD67" s="24">
        <f t="shared" si="48"/>
        <v>0</v>
      </c>
      <c r="AE67" s="24">
        <f t="shared" si="49"/>
        <v>0</v>
      </c>
      <c r="AF67" s="24">
        <f t="shared" si="50"/>
        <v>0</v>
      </c>
      <c r="AG67" s="24">
        <f t="shared" si="51"/>
        <v>0</v>
      </c>
      <c r="AH67" s="24">
        <f t="shared" si="52"/>
        <v>0</v>
      </c>
      <c r="AI67" s="24">
        <f t="shared" si="53"/>
        <v>0</v>
      </c>
      <c r="AJ67" s="262">
        <f t="shared" si="37"/>
        <v>0</v>
      </c>
      <c r="AK67" s="262">
        <f t="shared" si="54"/>
        <v>0</v>
      </c>
      <c r="AL67" s="262">
        <f t="shared" si="55"/>
        <v>0</v>
      </c>
      <c r="AM67" s="248">
        <f t="shared" si="56"/>
        <v>0</v>
      </c>
      <c r="AN67" s="250">
        <f t="shared" si="57"/>
        <v>0</v>
      </c>
      <c r="AO67" s="24">
        <f t="shared" si="58"/>
        <v>0</v>
      </c>
      <c r="AP67" s="24">
        <f t="shared" si="59"/>
        <v>0</v>
      </c>
      <c r="AQ67" s="24">
        <f t="shared" si="60"/>
        <v>0</v>
      </c>
      <c r="AR67" s="24">
        <f t="shared" si="61"/>
        <v>0</v>
      </c>
      <c r="AS67">
        <f t="shared" si="62"/>
        <v>0</v>
      </c>
      <c r="AT67">
        <f t="shared" si="63"/>
        <v>0</v>
      </c>
      <c r="AU67" s="137">
        <f t="shared" si="64"/>
        <v>0</v>
      </c>
      <c r="AV67" s="138">
        <f t="shared" si="65"/>
        <v>1</v>
      </c>
      <c r="AW67" s="138">
        <f t="shared" si="66"/>
        <v>9.9999999999999995E-8</v>
      </c>
      <c r="AX67">
        <f t="shared" si="67"/>
        <v>0</v>
      </c>
      <c r="AY67">
        <f t="shared" si="68"/>
        <v>0</v>
      </c>
      <c r="AZ67">
        <f t="shared" si="69"/>
        <v>1</v>
      </c>
      <c r="BA67">
        <f t="shared" si="70"/>
        <v>0</v>
      </c>
      <c r="BB67" s="137">
        <f t="shared" si="71"/>
        <v>0</v>
      </c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</row>
    <row r="68" spans="1:89" customFormat="1" ht="15" customHeight="1" x14ac:dyDescent="0.25">
      <c r="A68" s="22">
        <f t="shared" si="1"/>
        <v>58</v>
      </c>
      <c r="B68" s="11"/>
      <c r="C68" s="199"/>
      <c r="D68" s="11"/>
      <c r="E68" s="12"/>
      <c r="F68" s="13"/>
      <c r="G68" s="12"/>
      <c r="H68" s="31" t="str">
        <f t="shared" si="38"/>
        <v/>
      </c>
      <c r="I68" s="12"/>
      <c r="J68" s="13"/>
      <c r="K68" s="12"/>
      <c r="L68" s="31" t="str">
        <f t="shared" si="39"/>
        <v/>
      </c>
      <c r="M68" s="131" t="str">
        <f t="shared" si="40"/>
        <v/>
      </c>
      <c r="N68" s="181" t="str">
        <f t="shared" si="41"/>
        <v/>
      </c>
      <c r="O68" s="190"/>
      <c r="P68" s="192"/>
      <c r="Q68" s="132" t="str">
        <f t="shared" si="42"/>
        <v/>
      </c>
      <c r="R68" s="133"/>
      <c r="S68" s="133"/>
      <c r="T68" s="139"/>
      <c r="U68" s="140"/>
      <c r="V68" s="22"/>
      <c r="X68">
        <f t="shared" si="36"/>
        <v>0</v>
      </c>
      <c r="Y68" s="24">
        <f t="shared" si="43"/>
        <v>1</v>
      </c>
      <c r="Z68" s="24">
        <f t="shared" si="44"/>
        <v>0</v>
      </c>
      <c r="AA68" s="24">
        <f t="shared" si="45"/>
        <v>0</v>
      </c>
      <c r="AB68" s="136">
        <f t="shared" si="46"/>
        <v>0</v>
      </c>
      <c r="AC68" s="24">
        <f t="shared" si="47"/>
        <v>0</v>
      </c>
      <c r="AD68" s="24">
        <f t="shared" si="48"/>
        <v>0</v>
      </c>
      <c r="AE68" s="24">
        <f t="shared" si="49"/>
        <v>0</v>
      </c>
      <c r="AF68" s="24">
        <f t="shared" si="50"/>
        <v>0</v>
      </c>
      <c r="AG68" s="24">
        <f t="shared" si="51"/>
        <v>0</v>
      </c>
      <c r="AH68" s="24">
        <f t="shared" si="52"/>
        <v>0</v>
      </c>
      <c r="AI68" s="24">
        <f t="shared" si="53"/>
        <v>0</v>
      </c>
      <c r="AJ68" s="262">
        <f t="shared" si="37"/>
        <v>0</v>
      </c>
      <c r="AK68" s="262">
        <f t="shared" si="54"/>
        <v>0</v>
      </c>
      <c r="AL68" s="262">
        <f t="shared" si="55"/>
        <v>0</v>
      </c>
      <c r="AM68" s="248">
        <f t="shared" si="56"/>
        <v>0</v>
      </c>
      <c r="AN68" s="250">
        <f t="shared" si="57"/>
        <v>0</v>
      </c>
      <c r="AO68" s="24">
        <f t="shared" si="58"/>
        <v>0</v>
      </c>
      <c r="AP68" s="24">
        <f t="shared" si="59"/>
        <v>0</v>
      </c>
      <c r="AQ68" s="24">
        <f t="shared" si="60"/>
        <v>0</v>
      </c>
      <c r="AR68" s="24">
        <f t="shared" si="61"/>
        <v>0</v>
      </c>
      <c r="AS68">
        <f t="shared" si="62"/>
        <v>0</v>
      </c>
      <c r="AT68">
        <f t="shared" si="63"/>
        <v>0</v>
      </c>
      <c r="AU68" s="137">
        <f t="shared" si="64"/>
        <v>0</v>
      </c>
      <c r="AV68" s="138">
        <f t="shared" si="65"/>
        <v>1</v>
      </c>
      <c r="AW68" s="138">
        <f t="shared" si="66"/>
        <v>9.9999999999999995E-8</v>
      </c>
      <c r="AX68">
        <f t="shared" si="67"/>
        <v>0</v>
      </c>
      <c r="AY68">
        <f t="shared" si="68"/>
        <v>0</v>
      </c>
      <c r="AZ68">
        <f t="shared" si="69"/>
        <v>1</v>
      </c>
      <c r="BA68">
        <f t="shared" si="70"/>
        <v>0</v>
      </c>
      <c r="BB68" s="137">
        <f t="shared" si="71"/>
        <v>0</v>
      </c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</row>
    <row r="69" spans="1:89" customFormat="1" ht="15" customHeight="1" x14ac:dyDescent="0.25">
      <c r="A69" s="22">
        <f t="shared" si="1"/>
        <v>59</v>
      </c>
      <c r="B69" s="11"/>
      <c r="C69" s="199"/>
      <c r="D69" s="11"/>
      <c r="E69" s="12"/>
      <c r="F69" s="13"/>
      <c r="G69" s="12"/>
      <c r="H69" s="31" t="str">
        <f t="shared" si="38"/>
        <v/>
      </c>
      <c r="I69" s="12"/>
      <c r="J69" s="13"/>
      <c r="K69" s="12"/>
      <c r="L69" s="31" t="str">
        <f t="shared" si="39"/>
        <v/>
      </c>
      <c r="M69" s="131" t="str">
        <f t="shared" si="40"/>
        <v/>
      </c>
      <c r="N69" s="181" t="str">
        <f t="shared" si="41"/>
        <v/>
      </c>
      <c r="O69" s="190"/>
      <c r="P69" s="192"/>
      <c r="Q69" s="132" t="str">
        <f t="shared" si="42"/>
        <v/>
      </c>
      <c r="R69" s="133"/>
      <c r="S69" s="133"/>
      <c r="T69" s="139"/>
      <c r="U69" s="140"/>
      <c r="V69" s="22"/>
      <c r="X69">
        <f t="shared" si="36"/>
        <v>0</v>
      </c>
      <c r="Y69" s="24">
        <f t="shared" si="43"/>
        <v>1</v>
      </c>
      <c r="Z69" s="24">
        <f t="shared" si="44"/>
        <v>0</v>
      </c>
      <c r="AA69" s="24">
        <f t="shared" si="45"/>
        <v>0</v>
      </c>
      <c r="AB69" s="136">
        <f t="shared" si="46"/>
        <v>0</v>
      </c>
      <c r="AC69" s="24">
        <f t="shared" si="47"/>
        <v>0</v>
      </c>
      <c r="AD69" s="24">
        <f t="shared" si="48"/>
        <v>0</v>
      </c>
      <c r="AE69" s="24">
        <f t="shared" si="49"/>
        <v>0</v>
      </c>
      <c r="AF69" s="24">
        <f t="shared" si="50"/>
        <v>0</v>
      </c>
      <c r="AG69" s="24">
        <f t="shared" si="51"/>
        <v>0</v>
      </c>
      <c r="AH69" s="24">
        <f t="shared" si="52"/>
        <v>0</v>
      </c>
      <c r="AI69" s="24">
        <f t="shared" si="53"/>
        <v>0</v>
      </c>
      <c r="AJ69" s="262">
        <f t="shared" si="37"/>
        <v>0</v>
      </c>
      <c r="AK69" s="262">
        <f t="shared" si="54"/>
        <v>0</v>
      </c>
      <c r="AL69" s="262">
        <f t="shared" si="55"/>
        <v>0</v>
      </c>
      <c r="AM69" s="248">
        <f t="shared" si="56"/>
        <v>0</v>
      </c>
      <c r="AN69" s="250">
        <f t="shared" si="57"/>
        <v>0</v>
      </c>
      <c r="AO69" s="24">
        <f t="shared" si="58"/>
        <v>0</v>
      </c>
      <c r="AP69" s="24">
        <f t="shared" si="59"/>
        <v>0</v>
      </c>
      <c r="AQ69" s="24">
        <f t="shared" si="60"/>
        <v>0</v>
      </c>
      <c r="AR69" s="24">
        <f t="shared" si="61"/>
        <v>0</v>
      </c>
      <c r="AS69">
        <f t="shared" si="62"/>
        <v>0</v>
      </c>
      <c r="AT69">
        <f t="shared" si="63"/>
        <v>0</v>
      </c>
      <c r="AU69" s="137">
        <f t="shared" si="64"/>
        <v>0</v>
      </c>
      <c r="AV69" s="138">
        <f t="shared" si="65"/>
        <v>1</v>
      </c>
      <c r="AW69" s="138">
        <f t="shared" si="66"/>
        <v>9.9999999999999995E-8</v>
      </c>
      <c r="AX69">
        <f t="shared" si="67"/>
        <v>0</v>
      </c>
      <c r="AY69">
        <f t="shared" si="68"/>
        <v>0</v>
      </c>
      <c r="AZ69">
        <f t="shared" si="69"/>
        <v>1</v>
      </c>
      <c r="BA69">
        <f t="shared" si="70"/>
        <v>0</v>
      </c>
      <c r="BB69" s="137">
        <f t="shared" si="71"/>
        <v>0</v>
      </c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</row>
    <row r="70" spans="1:89" customFormat="1" ht="15" customHeight="1" x14ac:dyDescent="0.25">
      <c r="A70" s="22">
        <f t="shared" si="1"/>
        <v>60</v>
      </c>
      <c r="B70" s="11"/>
      <c r="C70" s="199"/>
      <c r="D70" s="11"/>
      <c r="E70" s="12"/>
      <c r="F70" s="13"/>
      <c r="G70" s="12"/>
      <c r="H70" s="31" t="str">
        <f t="shared" si="38"/>
        <v/>
      </c>
      <c r="I70" s="12"/>
      <c r="J70" s="13"/>
      <c r="K70" s="12"/>
      <c r="L70" s="31" t="str">
        <f t="shared" si="39"/>
        <v/>
      </c>
      <c r="M70" s="131" t="str">
        <f t="shared" si="40"/>
        <v/>
      </c>
      <c r="N70" s="181" t="str">
        <f t="shared" si="41"/>
        <v/>
      </c>
      <c r="O70" s="190"/>
      <c r="P70" s="192"/>
      <c r="Q70" s="132" t="str">
        <f t="shared" si="42"/>
        <v/>
      </c>
      <c r="R70" s="133"/>
      <c r="S70" s="133"/>
      <c r="T70" s="139"/>
      <c r="U70" s="140"/>
      <c r="V70" s="22"/>
      <c r="X70">
        <f t="shared" si="36"/>
        <v>0</v>
      </c>
      <c r="Y70" s="24">
        <f t="shared" si="43"/>
        <v>1</v>
      </c>
      <c r="Z70" s="24">
        <f t="shared" si="44"/>
        <v>0</v>
      </c>
      <c r="AA70" s="24">
        <f t="shared" si="45"/>
        <v>0</v>
      </c>
      <c r="AB70" s="136">
        <f t="shared" si="46"/>
        <v>0</v>
      </c>
      <c r="AC70" s="24">
        <f t="shared" si="47"/>
        <v>0</v>
      </c>
      <c r="AD70" s="24">
        <f t="shared" si="48"/>
        <v>0</v>
      </c>
      <c r="AE70" s="24">
        <f t="shared" si="49"/>
        <v>0</v>
      </c>
      <c r="AF70" s="24">
        <f t="shared" si="50"/>
        <v>0</v>
      </c>
      <c r="AG70" s="24">
        <f t="shared" si="51"/>
        <v>0</v>
      </c>
      <c r="AH70" s="24">
        <f t="shared" si="52"/>
        <v>0</v>
      </c>
      <c r="AI70" s="24">
        <f t="shared" si="53"/>
        <v>0</v>
      </c>
      <c r="AJ70" s="262">
        <f t="shared" si="37"/>
        <v>0</v>
      </c>
      <c r="AK70" s="262">
        <f t="shared" si="54"/>
        <v>0</v>
      </c>
      <c r="AL70" s="262">
        <f t="shared" si="55"/>
        <v>0</v>
      </c>
      <c r="AM70" s="248">
        <f t="shared" si="56"/>
        <v>0</v>
      </c>
      <c r="AN70" s="250">
        <f t="shared" si="57"/>
        <v>0</v>
      </c>
      <c r="AO70" s="24">
        <f t="shared" si="58"/>
        <v>0</v>
      </c>
      <c r="AP70" s="24">
        <f t="shared" si="59"/>
        <v>0</v>
      </c>
      <c r="AQ70" s="24">
        <f t="shared" si="60"/>
        <v>0</v>
      </c>
      <c r="AR70" s="24">
        <f t="shared" si="61"/>
        <v>0</v>
      </c>
      <c r="AS70">
        <f t="shared" si="62"/>
        <v>0</v>
      </c>
      <c r="AT70">
        <f t="shared" si="63"/>
        <v>0</v>
      </c>
      <c r="AU70" s="137">
        <f t="shared" si="64"/>
        <v>0</v>
      </c>
      <c r="AV70" s="138">
        <f t="shared" si="65"/>
        <v>1</v>
      </c>
      <c r="AW70" s="138">
        <f t="shared" si="66"/>
        <v>9.9999999999999995E-8</v>
      </c>
      <c r="AX70">
        <f t="shared" si="67"/>
        <v>0</v>
      </c>
      <c r="AY70">
        <f t="shared" si="68"/>
        <v>0</v>
      </c>
      <c r="AZ70">
        <f t="shared" si="69"/>
        <v>1</v>
      </c>
      <c r="BA70">
        <f t="shared" si="70"/>
        <v>0</v>
      </c>
      <c r="BB70" s="137">
        <f t="shared" si="71"/>
        <v>0</v>
      </c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</row>
    <row r="71" spans="1:89" customFormat="1" ht="15" customHeight="1" x14ac:dyDescent="0.25">
      <c r="A71" s="22">
        <f t="shared" si="1"/>
        <v>61</v>
      </c>
      <c r="B71" s="11"/>
      <c r="C71" s="199"/>
      <c r="D71" s="11"/>
      <c r="E71" s="12"/>
      <c r="F71" s="13"/>
      <c r="G71" s="12"/>
      <c r="H71" s="31" t="str">
        <f t="shared" si="38"/>
        <v/>
      </c>
      <c r="I71" s="12"/>
      <c r="J71" s="13"/>
      <c r="K71" s="12"/>
      <c r="L71" s="31" t="str">
        <f t="shared" si="39"/>
        <v/>
      </c>
      <c r="M71" s="131" t="str">
        <f t="shared" si="40"/>
        <v/>
      </c>
      <c r="N71" s="181" t="str">
        <f t="shared" si="41"/>
        <v/>
      </c>
      <c r="O71" s="190"/>
      <c r="P71" s="192"/>
      <c r="Q71" s="132" t="str">
        <f t="shared" si="42"/>
        <v/>
      </c>
      <c r="R71" s="133"/>
      <c r="S71" s="133"/>
      <c r="T71" s="139"/>
      <c r="U71" s="140"/>
      <c r="V71" s="22"/>
      <c r="X71">
        <f t="shared" si="36"/>
        <v>0</v>
      </c>
      <c r="Y71" s="24">
        <f t="shared" si="43"/>
        <v>1</v>
      </c>
      <c r="Z71" s="24">
        <f t="shared" si="44"/>
        <v>0</v>
      </c>
      <c r="AA71" s="24">
        <f t="shared" si="45"/>
        <v>0</v>
      </c>
      <c r="AB71" s="136">
        <f t="shared" si="46"/>
        <v>0</v>
      </c>
      <c r="AC71" s="24">
        <f t="shared" si="47"/>
        <v>0</v>
      </c>
      <c r="AD71" s="24">
        <f t="shared" si="48"/>
        <v>0</v>
      </c>
      <c r="AE71" s="24">
        <f t="shared" si="49"/>
        <v>0</v>
      </c>
      <c r="AF71" s="24">
        <f t="shared" si="50"/>
        <v>0</v>
      </c>
      <c r="AG71" s="24">
        <f t="shared" si="51"/>
        <v>0</v>
      </c>
      <c r="AH71" s="24">
        <f t="shared" si="52"/>
        <v>0</v>
      </c>
      <c r="AI71" s="24">
        <f t="shared" si="53"/>
        <v>0</v>
      </c>
      <c r="AJ71" s="262">
        <f t="shared" si="37"/>
        <v>0</v>
      </c>
      <c r="AK71" s="262">
        <f t="shared" si="54"/>
        <v>0</v>
      </c>
      <c r="AL71" s="262">
        <f t="shared" si="55"/>
        <v>0</v>
      </c>
      <c r="AM71" s="248">
        <f t="shared" si="56"/>
        <v>0</v>
      </c>
      <c r="AN71" s="250">
        <f t="shared" si="57"/>
        <v>0</v>
      </c>
      <c r="AO71" s="24">
        <f t="shared" si="58"/>
        <v>0</v>
      </c>
      <c r="AP71" s="24">
        <f t="shared" si="59"/>
        <v>0</v>
      </c>
      <c r="AQ71" s="24">
        <f t="shared" si="60"/>
        <v>0</v>
      </c>
      <c r="AR71" s="24">
        <f t="shared" si="61"/>
        <v>0</v>
      </c>
      <c r="AS71">
        <f t="shared" si="62"/>
        <v>0</v>
      </c>
      <c r="AT71">
        <f t="shared" si="63"/>
        <v>0</v>
      </c>
      <c r="AU71" s="137">
        <f t="shared" si="64"/>
        <v>0</v>
      </c>
      <c r="AV71" s="138">
        <f t="shared" si="65"/>
        <v>1</v>
      </c>
      <c r="AW71" s="138">
        <f t="shared" si="66"/>
        <v>9.9999999999999995E-8</v>
      </c>
      <c r="AX71">
        <f t="shared" si="67"/>
        <v>0</v>
      </c>
      <c r="AY71">
        <f t="shared" si="68"/>
        <v>0</v>
      </c>
      <c r="AZ71">
        <f t="shared" si="69"/>
        <v>1</v>
      </c>
      <c r="BA71">
        <f t="shared" si="70"/>
        <v>0</v>
      </c>
      <c r="BB71" s="137">
        <f t="shared" si="71"/>
        <v>0</v>
      </c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</row>
    <row r="72" spans="1:89" customFormat="1" ht="15" customHeight="1" x14ac:dyDescent="0.25">
      <c r="A72" s="22">
        <f t="shared" si="1"/>
        <v>62</v>
      </c>
      <c r="B72" s="11"/>
      <c r="C72" s="199"/>
      <c r="D72" s="11"/>
      <c r="E72" s="12"/>
      <c r="F72" s="13"/>
      <c r="G72" s="12"/>
      <c r="H72" s="31" t="str">
        <f t="shared" si="38"/>
        <v/>
      </c>
      <c r="I72" s="12"/>
      <c r="J72" s="13"/>
      <c r="K72" s="12"/>
      <c r="L72" s="31" t="str">
        <f t="shared" si="39"/>
        <v/>
      </c>
      <c r="M72" s="131" t="str">
        <f t="shared" si="40"/>
        <v/>
      </c>
      <c r="N72" s="181" t="str">
        <f t="shared" si="41"/>
        <v/>
      </c>
      <c r="O72" s="190"/>
      <c r="P72" s="192"/>
      <c r="Q72" s="132" t="str">
        <f t="shared" si="42"/>
        <v/>
      </c>
      <c r="R72" s="133"/>
      <c r="S72" s="133"/>
      <c r="T72" s="139"/>
      <c r="U72" s="140"/>
      <c r="V72" s="22"/>
      <c r="X72">
        <f t="shared" si="36"/>
        <v>0</v>
      </c>
      <c r="Y72" s="24">
        <f t="shared" si="43"/>
        <v>1</v>
      </c>
      <c r="Z72" s="24">
        <f t="shared" si="44"/>
        <v>0</v>
      </c>
      <c r="AA72" s="24">
        <f t="shared" si="45"/>
        <v>0</v>
      </c>
      <c r="AB72" s="136">
        <f t="shared" si="46"/>
        <v>0</v>
      </c>
      <c r="AC72" s="24">
        <f t="shared" si="47"/>
        <v>0</v>
      </c>
      <c r="AD72" s="24">
        <f t="shared" si="48"/>
        <v>0</v>
      </c>
      <c r="AE72" s="24">
        <f t="shared" si="49"/>
        <v>0</v>
      </c>
      <c r="AF72" s="24">
        <f t="shared" si="50"/>
        <v>0</v>
      </c>
      <c r="AG72" s="24">
        <f t="shared" si="51"/>
        <v>0</v>
      </c>
      <c r="AH72" s="24">
        <f t="shared" si="52"/>
        <v>0</v>
      </c>
      <c r="AI72" s="24">
        <f t="shared" si="53"/>
        <v>0</v>
      </c>
      <c r="AJ72" s="262">
        <f t="shared" si="37"/>
        <v>0</v>
      </c>
      <c r="AK72" s="262">
        <f t="shared" si="54"/>
        <v>0</v>
      </c>
      <c r="AL72" s="262">
        <f t="shared" si="55"/>
        <v>0</v>
      </c>
      <c r="AM72" s="248">
        <f t="shared" si="56"/>
        <v>0</v>
      </c>
      <c r="AN72" s="250">
        <f t="shared" si="57"/>
        <v>0</v>
      </c>
      <c r="AO72" s="24">
        <f t="shared" si="58"/>
        <v>0</v>
      </c>
      <c r="AP72" s="24">
        <f t="shared" si="59"/>
        <v>0</v>
      </c>
      <c r="AQ72" s="24">
        <f t="shared" si="60"/>
        <v>0</v>
      </c>
      <c r="AR72" s="24">
        <f t="shared" si="61"/>
        <v>0</v>
      </c>
      <c r="AS72">
        <f t="shared" si="62"/>
        <v>0</v>
      </c>
      <c r="AT72">
        <f t="shared" si="63"/>
        <v>0</v>
      </c>
      <c r="AU72" s="137">
        <f t="shared" si="64"/>
        <v>0</v>
      </c>
      <c r="AV72" s="138">
        <f t="shared" si="65"/>
        <v>1</v>
      </c>
      <c r="AW72" s="138">
        <f t="shared" si="66"/>
        <v>9.9999999999999995E-8</v>
      </c>
      <c r="AX72">
        <f t="shared" si="67"/>
        <v>0</v>
      </c>
      <c r="AY72">
        <f t="shared" si="68"/>
        <v>0</v>
      </c>
      <c r="AZ72">
        <f t="shared" si="69"/>
        <v>1</v>
      </c>
      <c r="BA72">
        <f t="shared" si="70"/>
        <v>0</v>
      </c>
      <c r="BB72" s="137">
        <f t="shared" si="71"/>
        <v>0</v>
      </c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</row>
    <row r="73" spans="1:89" customFormat="1" ht="15" customHeight="1" x14ac:dyDescent="0.25">
      <c r="A73" s="22">
        <f t="shared" si="1"/>
        <v>63</v>
      </c>
      <c r="B73" s="11"/>
      <c r="C73" s="199"/>
      <c r="D73" s="11"/>
      <c r="E73" s="12"/>
      <c r="F73" s="13"/>
      <c r="G73" s="12"/>
      <c r="H73" s="31" t="str">
        <f t="shared" si="38"/>
        <v/>
      </c>
      <c r="I73" s="12"/>
      <c r="J73" s="13"/>
      <c r="K73" s="12"/>
      <c r="L73" s="31" t="str">
        <f t="shared" si="39"/>
        <v/>
      </c>
      <c r="M73" s="131" t="str">
        <f t="shared" si="40"/>
        <v/>
      </c>
      <c r="N73" s="181" t="str">
        <f t="shared" si="41"/>
        <v/>
      </c>
      <c r="O73" s="190"/>
      <c r="P73" s="192"/>
      <c r="Q73" s="132" t="str">
        <f t="shared" si="42"/>
        <v/>
      </c>
      <c r="R73" s="133"/>
      <c r="S73" s="133"/>
      <c r="T73" s="139"/>
      <c r="U73" s="140"/>
      <c r="V73" s="22"/>
      <c r="X73">
        <f t="shared" si="36"/>
        <v>0</v>
      </c>
      <c r="Y73" s="24">
        <f t="shared" si="43"/>
        <v>1</v>
      </c>
      <c r="Z73" s="24">
        <f t="shared" si="44"/>
        <v>0</v>
      </c>
      <c r="AA73" s="24">
        <f t="shared" si="45"/>
        <v>0</v>
      </c>
      <c r="AB73" s="136">
        <f t="shared" si="46"/>
        <v>0</v>
      </c>
      <c r="AC73" s="24">
        <f t="shared" si="47"/>
        <v>0</v>
      </c>
      <c r="AD73" s="24">
        <f t="shared" si="48"/>
        <v>0</v>
      </c>
      <c r="AE73" s="24">
        <f t="shared" si="49"/>
        <v>0</v>
      </c>
      <c r="AF73" s="24">
        <f t="shared" si="50"/>
        <v>0</v>
      </c>
      <c r="AG73" s="24">
        <f t="shared" si="51"/>
        <v>0</v>
      </c>
      <c r="AH73" s="24">
        <f t="shared" si="52"/>
        <v>0</v>
      </c>
      <c r="AI73" s="24">
        <f t="shared" si="53"/>
        <v>0</v>
      </c>
      <c r="AJ73" s="262">
        <f t="shared" si="37"/>
        <v>0</v>
      </c>
      <c r="AK73" s="262">
        <f t="shared" si="54"/>
        <v>0</v>
      </c>
      <c r="AL73" s="262">
        <f t="shared" si="55"/>
        <v>0</v>
      </c>
      <c r="AM73" s="248">
        <f t="shared" si="56"/>
        <v>0</v>
      </c>
      <c r="AN73" s="250">
        <f t="shared" si="57"/>
        <v>0</v>
      </c>
      <c r="AO73" s="24">
        <f t="shared" si="58"/>
        <v>0</v>
      </c>
      <c r="AP73" s="24">
        <f t="shared" si="59"/>
        <v>0</v>
      </c>
      <c r="AQ73" s="24">
        <f t="shared" si="60"/>
        <v>0</v>
      </c>
      <c r="AR73" s="24">
        <f t="shared" si="61"/>
        <v>0</v>
      </c>
      <c r="AS73">
        <f t="shared" si="62"/>
        <v>0</v>
      </c>
      <c r="AT73">
        <f t="shared" si="63"/>
        <v>0</v>
      </c>
      <c r="AU73" s="137">
        <f t="shared" si="64"/>
        <v>0</v>
      </c>
      <c r="AV73" s="138">
        <f t="shared" si="65"/>
        <v>1</v>
      </c>
      <c r="AW73" s="138">
        <f t="shared" si="66"/>
        <v>9.9999999999999995E-8</v>
      </c>
      <c r="AX73">
        <f t="shared" si="67"/>
        <v>0</v>
      </c>
      <c r="AY73">
        <f t="shared" si="68"/>
        <v>0</v>
      </c>
      <c r="AZ73">
        <f t="shared" si="69"/>
        <v>1</v>
      </c>
      <c r="BA73">
        <f t="shared" si="70"/>
        <v>0</v>
      </c>
      <c r="BB73" s="137">
        <f t="shared" si="71"/>
        <v>0</v>
      </c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</row>
    <row r="74" spans="1:89" customFormat="1" ht="15" customHeight="1" x14ac:dyDescent="0.25">
      <c r="A74" s="22">
        <f t="shared" si="1"/>
        <v>64</v>
      </c>
      <c r="B74" s="11"/>
      <c r="C74" s="199"/>
      <c r="D74" s="11"/>
      <c r="E74" s="12"/>
      <c r="F74" s="13"/>
      <c r="G74" s="12"/>
      <c r="H74" s="31" t="str">
        <f t="shared" si="38"/>
        <v/>
      </c>
      <c r="I74" s="12"/>
      <c r="J74" s="13"/>
      <c r="K74" s="12"/>
      <c r="L74" s="31" t="str">
        <f t="shared" si="39"/>
        <v/>
      </c>
      <c r="M74" s="131" t="str">
        <f t="shared" si="40"/>
        <v/>
      </c>
      <c r="N74" s="181" t="str">
        <f t="shared" si="41"/>
        <v/>
      </c>
      <c r="O74" s="190"/>
      <c r="P74" s="192"/>
      <c r="Q74" s="132" t="str">
        <f t="shared" si="42"/>
        <v/>
      </c>
      <c r="R74" s="133"/>
      <c r="S74" s="133"/>
      <c r="T74" s="139"/>
      <c r="U74" s="140"/>
      <c r="V74" s="22"/>
      <c r="X74">
        <f t="shared" si="36"/>
        <v>0</v>
      </c>
      <c r="Y74" s="24">
        <f t="shared" si="43"/>
        <v>1</v>
      </c>
      <c r="Z74" s="24">
        <f t="shared" si="44"/>
        <v>0</v>
      </c>
      <c r="AA74" s="24">
        <f t="shared" si="45"/>
        <v>0</v>
      </c>
      <c r="AB74" s="136">
        <f t="shared" si="46"/>
        <v>0</v>
      </c>
      <c r="AC74" s="24">
        <f t="shared" si="47"/>
        <v>0</v>
      </c>
      <c r="AD74" s="24">
        <f t="shared" si="48"/>
        <v>0</v>
      </c>
      <c r="AE74" s="24">
        <f t="shared" si="49"/>
        <v>0</v>
      </c>
      <c r="AF74" s="24">
        <f t="shared" si="50"/>
        <v>0</v>
      </c>
      <c r="AG74" s="24">
        <f t="shared" si="51"/>
        <v>0</v>
      </c>
      <c r="AH74" s="24">
        <f t="shared" si="52"/>
        <v>0</v>
      </c>
      <c r="AI74" s="24">
        <f t="shared" si="53"/>
        <v>0</v>
      </c>
      <c r="AJ74" s="262">
        <f t="shared" si="37"/>
        <v>0</v>
      </c>
      <c r="AK74" s="262">
        <f t="shared" si="54"/>
        <v>0</v>
      </c>
      <c r="AL74" s="262">
        <f t="shared" si="55"/>
        <v>0</v>
      </c>
      <c r="AM74" s="248">
        <f t="shared" si="56"/>
        <v>0</v>
      </c>
      <c r="AN74" s="250">
        <f t="shared" si="57"/>
        <v>0</v>
      </c>
      <c r="AO74" s="24">
        <f t="shared" si="58"/>
        <v>0</v>
      </c>
      <c r="AP74" s="24">
        <f t="shared" si="59"/>
        <v>0</v>
      </c>
      <c r="AQ74" s="24">
        <f t="shared" si="60"/>
        <v>0</v>
      </c>
      <c r="AR74" s="24">
        <f t="shared" si="61"/>
        <v>0</v>
      </c>
      <c r="AS74">
        <f t="shared" si="62"/>
        <v>0</v>
      </c>
      <c r="AT74">
        <f t="shared" si="63"/>
        <v>0</v>
      </c>
      <c r="AU74" s="137">
        <f t="shared" si="64"/>
        <v>0</v>
      </c>
      <c r="AV74" s="138">
        <f t="shared" si="65"/>
        <v>1</v>
      </c>
      <c r="AW74" s="138">
        <f t="shared" si="66"/>
        <v>9.9999999999999995E-8</v>
      </c>
      <c r="AX74">
        <f t="shared" si="67"/>
        <v>0</v>
      </c>
      <c r="AY74">
        <f t="shared" si="68"/>
        <v>0</v>
      </c>
      <c r="AZ74">
        <f t="shared" si="69"/>
        <v>1</v>
      </c>
      <c r="BA74">
        <f t="shared" si="70"/>
        <v>0</v>
      </c>
      <c r="BB74" s="137">
        <f t="shared" si="71"/>
        <v>0</v>
      </c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</row>
    <row r="75" spans="1:89" customFormat="1" ht="15" customHeight="1" x14ac:dyDescent="0.25">
      <c r="A75" s="22">
        <f t="shared" ref="A75:A138" si="72">A76-1</f>
        <v>65</v>
      </c>
      <c r="B75" s="11"/>
      <c r="C75" s="199"/>
      <c r="D75" s="11"/>
      <c r="E75" s="12"/>
      <c r="F75" s="13"/>
      <c r="G75" s="12"/>
      <c r="H75" s="31" t="str">
        <f t="shared" ref="H75:H106" si="73">IF(preHaxis="",IF(AND(preKV=preKH,preKV&gt;0),90,""),IF(preHaxis&gt;90,preHaxis-90,preHaxis+90))</f>
        <v/>
      </c>
      <c r="I75" s="12"/>
      <c r="J75" s="13"/>
      <c r="K75" s="12"/>
      <c r="L75" s="31" t="str">
        <f t="shared" ref="L75:L106" si="74">IF(postHaxis="",IF(AND(postKV=postKH,postKV&gt;0),90,""),IF(postHaxis&gt;90,postHaxis-90,postHaxis+90))</f>
        <v/>
      </c>
      <c r="M75" s="131" t="str">
        <f t="shared" ref="M75:M106" si="75">IF(combivalidifier=1,siaMag,"")</f>
        <v/>
      </c>
      <c r="N75" s="181" t="str">
        <f t="shared" ref="N75:N106" si="76">IF(combivalidifier=1,siaAx,"")</f>
        <v/>
      </c>
      <c r="O75" s="190"/>
      <c r="P75" s="192"/>
      <c r="Q75" s="132" t="str">
        <f t="shared" ref="Q75:Q106" si="77">IF(prevalidifier*postvalidifier=0,"",IF(combivalidifier=1,IF(OR(preVaxis&lt;45,preVaxis&gt;135),"Please check Preop Axis value",IF(OR(postVaxis&lt;45,postVaxis&gt;135),"Please check Postop Axis value","Valid Entry")),"This data is excluded"))</f>
        <v/>
      </c>
      <c r="R75" s="133"/>
      <c r="S75" s="133"/>
      <c r="T75" s="139"/>
      <c r="U75" s="140"/>
      <c r="V75" s="22"/>
      <c r="X75">
        <f t="shared" si="36"/>
        <v>0</v>
      </c>
      <c r="Y75" s="24">
        <f t="shared" ref="Y75:Y106" si="78">IF(exclusion="yes",0,1)</f>
        <v>1</v>
      </c>
      <c r="Z75" s="24">
        <f t="shared" ref="Z75:Z106" si="79">IF(AND(preKH="",preKV="",preHaxis="",preVaxis=""),0,IF(AND(preKH&lt;&gt;"",preKV&lt;&gt;"",preHaxis&lt;&gt;"",preVaxis&lt;&gt;""),1,IF(AND(preKH=preKV,preKH&lt;&gt;""),1,0)))</f>
        <v>0</v>
      </c>
      <c r="AA75" s="24">
        <f t="shared" ref="AA75:AA106" si="80">IF(AND(postKH="",postKV="",postHaxis="",postVaxis=""),0,IF(AND(postKH&lt;&gt;"",postKV&lt;&gt;"",postHaxis&lt;&gt;"",postVaxis&lt;&gt;""),1,IF(AND(postKH=postKV,postKH&lt;&gt;""),1,0)))</f>
        <v>0</v>
      </c>
      <c r="AB75" s="136">
        <f t="shared" ref="AB75:AB106" si="81">exvalidifier*prevalidifier*postvalidifier</f>
        <v>0</v>
      </c>
      <c r="AC75" s="24">
        <f t="shared" ref="AC75:AC106" si="82">ABS(preKH-preKV)</f>
        <v>0</v>
      </c>
      <c r="AD75" s="24">
        <f t="shared" ref="AD75:AD106" si="83">IF(preKH=preKV,0,IF(preKH&gt;preKV,preHaxis,preVaxis))</f>
        <v>0</v>
      </c>
      <c r="AE75" s="24">
        <f t="shared" ref="AE75:AE106" si="84">ABS(postKH-postKV)</f>
        <v>0</v>
      </c>
      <c r="AF75" s="24">
        <f t="shared" ref="AF75:AF106" si="85">IF(postKH=postKV,0,IF(postKH&gt;postKV,postHaxis,postVaxis))</f>
        <v>0</v>
      </c>
      <c r="AG75" s="24">
        <f t="shared" ref="AG75:AG106" si="86">IFERROR(combivalidifier*AC75,0)</f>
        <v>0</v>
      </c>
      <c r="AH75" s="24">
        <f t="shared" ref="AH75:AH106" si="87">IFERROR(combivalidifier*AD75,0)</f>
        <v>0</v>
      </c>
      <c r="AI75" s="24">
        <f t="shared" ref="AI75:AI106" si="88">IFERROR(combivalidifier*AE75,0)</f>
        <v>0</v>
      </c>
      <c r="AJ75" s="262">
        <f t="shared" si="37"/>
        <v>0</v>
      </c>
      <c r="AK75" s="262">
        <f t="shared" ref="AK75:AK106" si="89">IF(AJ75=45,AJ75-epsilon,AJ75)</f>
        <v>0</v>
      </c>
      <c r="AL75" s="262">
        <f t="shared" ref="AL75:AL106" si="90">IF(AK75=135,AK75-epsilon,AK75)</f>
        <v>0</v>
      </c>
      <c r="AM75" s="248">
        <f t="shared" ref="AM75:AM106" si="91">IF(AL75=180,AL75-epsilon,AL75)</f>
        <v>0</v>
      </c>
      <c r="AN75" s="250">
        <f t="shared" ref="AN75:AN106" si="92">IFERROR(combivalidifier*AM75,0)</f>
        <v>0</v>
      </c>
      <c r="AO75" s="24">
        <f t="shared" ref="AO75:AO106" si="93">preMag*COS(RADIANS(2*preAxis))</f>
        <v>0</v>
      </c>
      <c r="AP75" s="24">
        <f t="shared" ref="AP75:AP106" si="94">preMag*SIN(RADIANS(2*preAxis))</f>
        <v>0</v>
      </c>
      <c r="AQ75" s="24">
        <f t="shared" ref="AQ75:AQ106" si="95">postMag*COS(RADIANS(2*postAxis))</f>
        <v>0</v>
      </c>
      <c r="AR75" s="24">
        <f t="shared" ref="AR75:AR106" si="96">postMag*SIN(RADIANS(2*postAxis))</f>
        <v>0</v>
      </c>
      <c r="AS75">
        <f t="shared" ref="AS75:AS106" si="97">postx-prex</f>
        <v>0</v>
      </c>
      <c r="AT75">
        <f t="shared" ref="AT75:AT106" si="98">posty-prey</f>
        <v>0</v>
      </c>
      <c r="AU75" s="137">
        <f t="shared" ref="AU75:AU106" si="99">ABS(SQRT(siax*siax+siay*siay))</f>
        <v>0</v>
      </c>
      <c r="AV75" s="138">
        <f t="shared" ref="AV75:AV106" si="100">IF(AND(siax&gt;=0,siay&gt;=0),1,IF(AND(siax&lt;0,siay&gt;=0),2,IF(AND(siax&lt;0,siay&lt;0),3,4)))</f>
        <v>1</v>
      </c>
      <c r="AW75" s="138">
        <f t="shared" ref="AW75:AW106" si="101">IF(siax=0,0.0000001,siax)</f>
        <v>9.9999999999999995E-8</v>
      </c>
      <c r="AX75">
        <f t="shared" ref="AX75:AX106" si="102">DEGREES(ATAN(siay/siaxzero))</f>
        <v>0</v>
      </c>
      <c r="AY75">
        <f t="shared" ref="AY75:AY106" si="103">IF(atanAxis&lt;0,atanAxis+360,atanAxis)</f>
        <v>0</v>
      </c>
      <c r="AZ75">
        <f t="shared" ref="AZ75:AZ106" si="104">INT(atanaxisplus/90)+1</f>
        <v>1</v>
      </c>
      <c r="BA75">
        <f t="shared" ref="BA75:BA106" si="105">IF(atanQuad=siaQuad,0,IF(siaQuad&gt;atanQuad,1,-1))</f>
        <v>0</v>
      </c>
      <c r="BB75" s="137">
        <f t="shared" ref="BB75:BB106" si="106">IF(siaQuad=atanQuad,atanaxisplus/2,(atanaxisplus+180*multiplier)/2)</f>
        <v>0</v>
      </c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</row>
    <row r="76" spans="1:89" customFormat="1" ht="15" customHeight="1" x14ac:dyDescent="0.25">
      <c r="A76" s="22">
        <f t="shared" si="72"/>
        <v>66</v>
      </c>
      <c r="B76" s="11"/>
      <c r="C76" s="199"/>
      <c r="D76" s="11"/>
      <c r="E76" s="12"/>
      <c r="F76" s="13"/>
      <c r="G76" s="12"/>
      <c r="H76" s="31" t="str">
        <f t="shared" si="73"/>
        <v/>
      </c>
      <c r="I76" s="12"/>
      <c r="J76" s="13"/>
      <c r="K76" s="12"/>
      <c r="L76" s="31" t="str">
        <f t="shared" si="74"/>
        <v/>
      </c>
      <c r="M76" s="131" t="str">
        <f t="shared" si="75"/>
        <v/>
      </c>
      <c r="N76" s="181" t="str">
        <f t="shared" si="76"/>
        <v/>
      </c>
      <c r="O76" s="190"/>
      <c r="P76" s="192"/>
      <c r="Q76" s="132" t="str">
        <f t="shared" si="77"/>
        <v/>
      </c>
      <c r="R76" s="133"/>
      <c r="S76" s="133"/>
      <c r="T76" s="139"/>
      <c r="U76" s="140"/>
      <c r="V76" s="22"/>
      <c r="X76">
        <f t="shared" ref="X76:X139" si="107">IF(AND(B76="",C76="",D76=""),0,1)</f>
        <v>0</v>
      </c>
      <c r="Y76" s="24">
        <f t="shared" si="78"/>
        <v>1</v>
      </c>
      <c r="Z76" s="24">
        <f t="shared" si="79"/>
        <v>0</v>
      </c>
      <c r="AA76" s="24">
        <f t="shared" si="80"/>
        <v>0</v>
      </c>
      <c r="AB76" s="136">
        <f t="shared" si="81"/>
        <v>0</v>
      </c>
      <c r="AC76" s="24">
        <f t="shared" si="82"/>
        <v>0</v>
      </c>
      <c r="AD76" s="24">
        <f t="shared" si="83"/>
        <v>0</v>
      </c>
      <c r="AE76" s="24">
        <f t="shared" si="84"/>
        <v>0</v>
      </c>
      <c r="AF76" s="24">
        <f t="shared" si="85"/>
        <v>0</v>
      </c>
      <c r="AG76" s="24">
        <f t="shared" si="86"/>
        <v>0</v>
      </c>
      <c r="AH76" s="24">
        <f t="shared" si="87"/>
        <v>0</v>
      </c>
      <c r="AI76" s="24">
        <f t="shared" si="88"/>
        <v>0</v>
      </c>
      <c r="AJ76" s="262">
        <f t="shared" ref="AJ76:AJ139" si="108">AF76</f>
        <v>0</v>
      </c>
      <c r="AK76" s="262">
        <f t="shared" si="89"/>
        <v>0</v>
      </c>
      <c r="AL76" s="262">
        <f t="shared" si="90"/>
        <v>0</v>
      </c>
      <c r="AM76" s="248">
        <f t="shared" si="91"/>
        <v>0</v>
      </c>
      <c r="AN76" s="250">
        <f t="shared" si="92"/>
        <v>0</v>
      </c>
      <c r="AO76" s="24">
        <f t="shared" si="93"/>
        <v>0</v>
      </c>
      <c r="AP76" s="24">
        <f t="shared" si="94"/>
        <v>0</v>
      </c>
      <c r="AQ76" s="24">
        <f t="shared" si="95"/>
        <v>0</v>
      </c>
      <c r="AR76" s="24">
        <f t="shared" si="96"/>
        <v>0</v>
      </c>
      <c r="AS76">
        <f t="shared" si="97"/>
        <v>0</v>
      </c>
      <c r="AT76">
        <f t="shared" si="98"/>
        <v>0</v>
      </c>
      <c r="AU76" s="137">
        <f t="shared" si="99"/>
        <v>0</v>
      </c>
      <c r="AV76" s="138">
        <f t="shared" si="100"/>
        <v>1</v>
      </c>
      <c r="AW76" s="138">
        <f t="shared" si="101"/>
        <v>9.9999999999999995E-8</v>
      </c>
      <c r="AX76">
        <f t="shared" si="102"/>
        <v>0</v>
      </c>
      <c r="AY76">
        <f t="shared" si="103"/>
        <v>0</v>
      </c>
      <c r="AZ76">
        <f t="shared" si="104"/>
        <v>1</v>
      </c>
      <c r="BA76">
        <f t="shared" si="105"/>
        <v>0</v>
      </c>
      <c r="BB76" s="137">
        <f t="shared" si="106"/>
        <v>0</v>
      </c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</row>
    <row r="77" spans="1:89" customFormat="1" ht="15" customHeight="1" x14ac:dyDescent="0.25">
      <c r="A77" s="22">
        <f t="shared" si="72"/>
        <v>67</v>
      </c>
      <c r="B77" s="11"/>
      <c r="C77" s="199"/>
      <c r="D77" s="11"/>
      <c r="E77" s="12"/>
      <c r="F77" s="13"/>
      <c r="G77" s="12"/>
      <c r="H77" s="31" t="str">
        <f t="shared" si="73"/>
        <v/>
      </c>
      <c r="I77" s="12"/>
      <c r="J77" s="13"/>
      <c r="K77" s="12"/>
      <c r="L77" s="31" t="str">
        <f t="shared" si="74"/>
        <v/>
      </c>
      <c r="M77" s="131" t="str">
        <f t="shared" si="75"/>
        <v/>
      </c>
      <c r="N77" s="181" t="str">
        <f t="shared" si="76"/>
        <v/>
      </c>
      <c r="O77" s="190"/>
      <c r="P77" s="192"/>
      <c r="Q77" s="132" t="str">
        <f t="shared" si="77"/>
        <v/>
      </c>
      <c r="R77" s="133"/>
      <c r="S77" s="133"/>
      <c r="T77" s="139"/>
      <c r="U77" s="140"/>
      <c r="V77" s="22"/>
      <c r="X77">
        <f t="shared" si="107"/>
        <v>0</v>
      </c>
      <c r="Y77" s="24">
        <f t="shared" si="78"/>
        <v>1</v>
      </c>
      <c r="Z77" s="24">
        <f t="shared" si="79"/>
        <v>0</v>
      </c>
      <c r="AA77" s="24">
        <f t="shared" si="80"/>
        <v>0</v>
      </c>
      <c r="AB77" s="136">
        <f t="shared" si="81"/>
        <v>0</v>
      </c>
      <c r="AC77" s="24">
        <f t="shared" si="82"/>
        <v>0</v>
      </c>
      <c r="AD77" s="24">
        <f t="shared" si="83"/>
        <v>0</v>
      </c>
      <c r="AE77" s="24">
        <f t="shared" si="84"/>
        <v>0</v>
      </c>
      <c r="AF77" s="24">
        <f t="shared" si="85"/>
        <v>0</v>
      </c>
      <c r="AG77" s="24">
        <f t="shared" si="86"/>
        <v>0</v>
      </c>
      <c r="AH77" s="24">
        <f t="shared" si="87"/>
        <v>0</v>
      </c>
      <c r="AI77" s="24">
        <f t="shared" si="88"/>
        <v>0</v>
      </c>
      <c r="AJ77" s="262">
        <f t="shared" si="108"/>
        <v>0</v>
      </c>
      <c r="AK77" s="262">
        <f t="shared" si="89"/>
        <v>0</v>
      </c>
      <c r="AL77" s="262">
        <f t="shared" si="90"/>
        <v>0</v>
      </c>
      <c r="AM77" s="248">
        <f t="shared" si="91"/>
        <v>0</v>
      </c>
      <c r="AN77" s="250">
        <f t="shared" si="92"/>
        <v>0</v>
      </c>
      <c r="AO77" s="24">
        <f t="shared" si="93"/>
        <v>0</v>
      </c>
      <c r="AP77" s="24">
        <f t="shared" si="94"/>
        <v>0</v>
      </c>
      <c r="AQ77" s="24">
        <f t="shared" si="95"/>
        <v>0</v>
      </c>
      <c r="AR77" s="24">
        <f t="shared" si="96"/>
        <v>0</v>
      </c>
      <c r="AS77">
        <f t="shared" si="97"/>
        <v>0</v>
      </c>
      <c r="AT77">
        <f t="shared" si="98"/>
        <v>0</v>
      </c>
      <c r="AU77" s="137">
        <f t="shared" si="99"/>
        <v>0</v>
      </c>
      <c r="AV77" s="138">
        <f t="shared" si="100"/>
        <v>1</v>
      </c>
      <c r="AW77" s="138">
        <f t="shared" si="101"/>
        <v>9.9999999999999995E-8</v>
      </c>
      <c r="AX77">
        <f t="shared" si="102"/>
        <v>0</v>
      </c>
      <c r="AY77">
        <f t="shared" si="103"/>
        <v>0</v>
      </c>
      <c r="AZ77">
        <f t="shared" si="104"/>
        <v>1</v>
      </c>
      <c r="BA77">
        <f t="shared" si="105"/>
        <v>0</v>
      </c>
      <c r="BB77" s="137">
        <f t="shared" si="106"/>
        <v>0</v>
      </c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</row>
    <row r="78" spans="1:89" customFormat="1" ht="15" customHeight="1" x14ac:dyDescent="0.25">
      <c r="A78" s="22">
        <f t="shared" si="72"/>
        <v>68</v>
      </c>
      <c r="B78" s="11"/>
      <c r="C78" s="199"/>
      <c r="D78" s="11"/>
      <c r="E78" s="12"/>
      <c r="F78" s="13"/>
      <c r="G78" s="12"/>
      <c r="H78" s="31" t="str">
        <f t="shared" si="73"/>
        <v/>
      </c>
      <c r="I78" s="12"/>
      <c r="J78" s="13"/>
      <c r="K78" s="12"/>
      <c r="L78" s="31" t="str">
        <f t="shared" si="74"/>
        <v/>
      </c>
      <c r="M78" s="131" t="str">
        <f t="shared" si="75"/>
        <v/>
      </c>
      <c r="N78" s="181" t="str">
        <f t="shared" si="76"/>
        <v/>
      </c>
      <c r="O78" s="190"/>
      <c r="P78" s="192"/>
      <c r="Q78" s="132" t="str">
        <f t="shared" si="77"/>
        <v/>
      </c>
      <c r="R78" s="133"/>
      <c r="S78" s="133"/>
      <c r="T78" s="139"/>
      <c r="U78" s="140"/>
      <c r="V78" s="22"/>
      <c r="X78">
        <f t="shared" si="107"/>
        <v>0</v>
      </c>
      <c r="Y78" s="24">
        <f t="shared" si="78"/>
        <v>1</v>
      </c>
      <c r="Z78" s="24">
        <f t="shared" si="79"/>
        <v>0</v>
      </c>
      <c r="AA78" s="24">
        <f t="shared" si="80"/>
        <v>0</v>
      </c>
      <c r="AB78" s="136">
        <f t="shared" si="81"/>
        <v>0</v>
      </c>
      <c r="AC78" s="24">
        <f t="shared" si="82"/>
        <v>0</v>
      </c>
      <c r="AD78" s="24">
        <f t="shared" si="83"/>
        <v>0</v>
      </c>
      <c r="AE78" s="24">
        <f t="shared" si="84"/>
        <v>0</v>
      </c>
      <c r="AF78" s="24">
        <f t="shared" si="85"/>
        <v>0</v>
      </c>
      <c r="AG78" s="24">
        <f t="shared" si="86"/>
        <v>0</v>
      </c>
      <c r="AH78" s="24">
        <f t="shared" si="87"/>
        <v>0</v>
      </c>
      <c r="AI78" s="24">
        <f t="shared" si="88"/>
        <v>0</v>
      </c>
      <c r="AJ78" s="262">
        <f t="shared" si="108"/>
        <v>0</v>
      </c>
      <c r="AK78" s="262">
        <f t="shared" si="89"/>
        <v>0</v>
      </c>
      <c r="AL78" s="262">
        <f t="shared" si="90"/>
        <v>0</v>
      </c>
      <c r="AM78" s="248">
        <f t="shared" si="91"/>
        <v>0</v>
      </c>
      <c r="AN78" s="250">
        <f t="shared" si="92"/>
        <v>0</v>
      </c>
      <c r="AO78" s="24">
        <f t="shared" si="93"/>
        <v>0</v>
      </c>
      <c r="AP78" s="24">
        <f t="shared" si="94"/>
        <v>0</v>
      </c>
      <c r="AQ78" s="24">
        <f t="shared" si="95"/>
        <v>0</v>
      </c>
      <c r="AR78" s="24">
        <f t="shared" si="96"/>
        <v>0</v>
      </c>
      <c r="AS78">
        <f t="shared" si="97"/>
        <v>0</v>
      </c>
      <c r="AT78">
        <f t="shared" si="98"/>
        <v>0</v>
      </c>
      <c r="AU78" s="137">
        <f t="shared" si="99"/>
        <v>0</v>
      </c>
      <c r="AV78" s="138">
        <f t="shared" si="100"/>
        <v>1</v>
      </c>
      <c r="AW78" s="138">
        <f t="shared" si="101"/>
        <v>9.9999999999999995E-8</v>
      </c>
      <c r="AX78">
        <f t="shared" si="102"/>
        <v>0</v>
      </c>
      <c r="AY78">
        <f t="shared" si="103"/>
        <v>0</v>
      </c>
      <c r="AZ78">
        <f t="shared" si="104"/>
        <v>1</v>
      </c>
      <c r="BA78">
        <f t="shared" si="105"/>
        <v>0</v>
      </c>
      <c r="BB78" s="137">
        <f t="shared" si="106"/>
        <v>0</v>
      </c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</row>
    <row r="79" spans="1:89" customFormat="1" ht="15" customHeight="1" x14ac:dyDescent="0.25">
      <c r="A79" s="22">
        <f t="shared" si="72"/>
        <v>69</v>
      </c>
      <c r="B79" s="11"/>
      <c r="C79" s="199"/>
      <c r="D79" s="11"/>
      <c r="E79" s="12"/>
      <c r="F79" s="13"/>
      <c r="G79" s="12"/>
      <c r="H79" s="31" t="str">
        <f t="shared" si="73"/>
        <v/>
      </c>
      <c r="I79" s="12"/>
      <c r="J79" s="13"/>
      <c r="K79" s="12"/>
      <c r="L79" s="31" t="str">
        <f t="shared" si="74"/>
        <v/>
      </c>
      <c r="M79" s="131" t="str">
        <f t="shared" si="75"/>
        <v/>
      </c>
      <c r="N79" s="181" t="str">
        <f t="shared" si="76"/>
        <v/>
      </c>
      <c r="O79" s="190"/>
      <c r="P79" s="192"/>
      <c r="Q79" s="132" t="str">
        <f t="shared" si="77"/>
        <v/>
      </c>
      <c r="R79" s="133"/>
      <c r="S79" s="133"/>
      <c r="T79" s="139"/>
      <c r="U79" s="140"/>
      <c r="V79" s="22"/>
      <c r="X79">
        <f t="shared" si="107"/>
        <v>0</v>
      </c>
      <c r="Y79" s="24">
        <f t="shared" si="78"/>
        <v>1</v>
      </c>
      <c r="Z79" s="24">
        <f t="shared" si="79"/>
        <v>0</v>
      </c>
      <c r="AA79" s="24">
        <f t="shared" si="80"/>
        <v>0</v>
      </c>
      <c r="AB79" s="136">
        <f t="shared" si="81"/>
        <v>0</v>
      </c>
      <c r="AC79" s="24">
        <f t="shared" si="82"/>
        <v>0</v>
      </c>
      <c r="AD79" s="24">
        <f t="shared" si="83"/>
        <v>0</v>
      </c>
      <c r="AE79" s="24">
        <f t="shared" si="84"/>
        <v>0</v>
      </c>
      <c r="AF79" s="24">
        <f t="shared" si="85"/>
        <v>0</v>
      </c>
      <c r="AG79" s="24">
        <f t="shared" si="86"/>
        <v>0</v>
      </c>
      <c r="AH79" s="24">
        <f t="shared" si="87"/>
        <v>0</v>
      </c>
      <c r="AI79" s="24">
        <f t="shared" si="88"/>
        <v>0</v>
      </c>
      <c r="AJ79" s="262">
        <f t="shared" si="108"/>
        <v>0</v>
      </c>
      <c r="AK79" s="262">
        <f t="shared" si="89"/>
        <v>0</v>
      </c>
      <c r="AL79" s="262">
        <f t="shared" si="90"/>
        <v>0</v>
      </c>
      <c r="AM79" s="248">
        <f t="shared" si="91"/>
        <v>0</v>
      </c>
      <c r="AN79" s="250">
        <f t="shared" si="92"/>
        <v>0</v>
      </c>
      <c r="AO79" s="24">
        <f t="shared" si="93"/>
        <v>0</v>
      </c>
      <c r="AP79" s="24">
        <f t="shared" si="94"/>
        <v>0</v>
      </c>
      <c r="AQ79" s="24">
        <f t="shared" si="95"/>
        <v>0</v>
      </c>
      <c r="AR79" s="24">
        <f t="shared" si="96"/>
        <v>0</v>
      </c>
      <c r="AS79">
        <f t="shared" si="97"/>
        <v>0</v>
      </c>
      <c r="AT79">
        <f t="shared" si="98"/>
        <v>0</v>
      </c>
      <c r="AU79" s="137">
        <f t="shared" si="99"/>
        <v>0</v>
      </c>
      <c r="AV79" s="138">
        <f t="shared" si="100"/>
        <v>1</v>
      </c>
      <c r="AW79" s="138">
        <f t="shared" si="101"/>
        <v>9.9999999999999995E-8</v>
      </c>
      <c r="AX79">
        <f t="shared" si="102"/>
        <v>0</v>
      </c>
      <c r="AY79">
        <f t="shared" si="103"/>
        <v>0</v>
      </c>
      <c r="AZ79">
        <f t="shared" si="104"/>
        <v>1</v>
      </c>
      <c r="BA79">
        <f t="shared" si="105"/>
        <v>0</v>
      </c>
      <c r="BB79" s="137">
        <f t="shared" si="106"/>
        <v>0</v>
      </c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</row>
    <row r="80" spans="1:89" customFormat="1" ht="15" customHeight="1" x14ac:dyDescent="0.25">
      <c r="A80" s="22">
        <f t="shared" si="72"/>
        <v>70</v>
      </c>
      <c r="B80" s="11"/>
      <c r="C80" s="199"/>
      <c r="D80" s="11"/>
      <c r="E80" s="12"/>
      <c r="F80" s="13"/>
      <c r="G80" s="12"/>
      <c r="H80" s="31" t="str">
        <f t="shared" si="73"/>
        <v/>
      </c>
      <c r="I80" s="12"/>
      <c r="J80" s="13"/>
      <c r="K80" s="12"/>
      <c r="L80" s="31" t="str">
        <f t="shared" si="74"/>
        <v/>
      </c>
      <c r="M80" s="131" t="str">
        <f t="shared" si="75"/>
        <v/>
      </c>
      <c r="N80" s="181" t="str">
        <f t="shared" si="76"/>
        <v/>
      </c>
      <c r="O80" s="190"/>
      <c r="P80" s="192"/>
      <c r="Q80" s="132" t="str">
        <f t="shared" si="77"/>
        <v/>
      </c>
      <c r="R80" s="133"/>
      <c r="S80" s="133"/>
      <c r="T80" s="139"/>
      <c r="U80" s="140"/>
      <c r="V80" s="22"/>
      <c r="X80">
        <f t="shared" si="107"/>
        <v>0</v>
      </c>
      <c r="Y80" s="24">
        <f t="shared" si="78"/>
        <v>1</v>
      </c>
      <c r="Z80" s="24">
        <f t="shared" si="79"/>
        <v>0</v>
      </c>
      <c r="AA80" s="24">
        <f t="shared" si="80"/>
        <v>0</v>
      </c>
      <c r="AB80" s="136">
        <f t="shared" si="81"/>
        <v>0</v>
      </c>
      <c r="AC80" s="24">
        <f t="shared" si="82"/>
        <v>0</v>
      </c>
      <c r="AD80" s="24">
        <f t="shared" si="83"/>
        <v>0</v>
      </c>
      <c r="AE80" s="24">
        <f t="shared" si="84"/>
        <v>0</v>
      </c>
      <c r="AF80" s="24">
        <f t="shared" si="85"/>
        <v>0</v>
      </c>
      <c r="AG80" s="24">
        <f t="shared" si="86"/>
        <v>0</v>
      </c>
      <c r="AH80" s="24">
        <f t="shared" si="87"/>
        <v>0</v>
      </c>
      <c r="AI80" s="24">
        <f t="shared" si="88"/>
        <v>0</v>
      </c>
      <c r="AJ80" s="262">
        <f t="shared" si="108"/>
        <v>0</v>
      </c>
      <c r="AK80" s="262">
        <f t="shared" si="89"/>
        <v>0</v>
      </c>
      <c r="AL80" s="262">
        <f t="shared" si="90"/>
        <v>0</v>
      </c>
      <c r="AM80" s="248">
        <f t="shared" si="91"/>
        <v>0</v>
      </c>
      <c r="AN80" s="250">
        <f t="shared" si="92"/>
        <v>0</v>
      </c>
      <c r="AO80" s="24">
        <f t="shared" si="93"/>
        <v>0</v>
      </c>
      <c r="AP80" s="24">
        <f t="shared" si="94"/>
        <v>0</v>
      </c>
      <c r="AQ80" s="24">
        <f t="shared" si="95"/>
        <v>0</v>
      </c>
      <c r="AR80" s="24">
        <f t="shared" si="96"/>
        <v>0</v>
      </c>
      <c r="AS80">
        <f t="shared" si="97"/>
        <v>0</v>
      </c>
      <c r="AT80">
        <f t="shared" si="98"/>
        <v>0</v>
      </c>
      <c r="AU80" s="137">
        <f t="shared" si="99"/>
        <v>0</v>
      </c>
      <c r="AV80" s="138">
        <f t="shared" si="100"/>
        <v>1</v>
      </c>
      <c r="AW80" s="138">
        <f t="shared" si="101"/>
        <v>9.9999999999999995E-8</v>
      </c>
      <c r="AX80">
        <f t="shared" si="102"/>
        <v>0</v>
      </c>
      <c r="AY80">
        <f t="shared" si="103"/>
        <v>0</v>
      </c>
      <c r="AZ80">
        <f t="shared" si="104"/>
        <v>1</v>
      </c>
      <c r="BA80">
        <f t="shared" si="105"/>
        <v>0</v>
      </c>
      <c r="BB80" s="137">
        <f t="shared" si="106"/>
        <v>0</v>
      </c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</row>
    <row r="81" spans="1:89" customFormat="1" ht="15" customHeight="1" x14ac:dyDescent="0.25">
      <c r="A81" s="22">
        <f t="shared" si="72"/>
        <v>71</v>
      </c>
      <c r="B81" s="11"/>
      <c r="C81" s="199"/>
      <c r="D81" s="11"/>
      <c r="E81" s="12"/>
      <c r="F81" s="13"/>
      <c r="G81" s="12"/>
      <c r="H81" s="31" t="str">
        <f t="shared" si="73"/>
        <v/>
      </c>
      <c r="I81" s="12"/>
      <c r="J81" s="13"/>
      <c r="K81" s="12"/>
      <c r="L81" s="31" t="str">
        <f t="shared" si="74"/>
        <v/>
      </c>
      <c r="M81" s="131" t="str">
        <f t="shared" si="75"/>
        <v/>
      </c>
      <c r="N81" s="181" t="str">
        <f t="shared" si="76"/>
        <v/>
      </c>
      <c r="O81" s="190"/>
      <c r="P81" s="192"/>
      <c r="Q81" s="132" t="str">
        <f t="shared" si="77"/>
        <v/>
      </c>
      <c r="R81" s="133"/>
      <c r="S81" s="133"/>
      <c r="T81" s="139"/>
      <c r="U81" s="140"/>
      <c r="V81" s="22"/>
      <c r="X81">
        <f t="shared" si="107"/>
        <v>0</v>
      </c>
      <c r="Y81" s="24">
        <f t="shared" si="78"/>
        <v>1</v>
      </c>
      <c r="Z81" s="24">
        <f t="shared" si="79"/>
        <v>0</v>
      </c>
      <c r="AA81" s="24">
        <f t="shared" si="80"/>
        <v>0</v>
      </c>
      <c r="AB81" s="136">
        <f t="shared" si="81"/>
        <v>0</v>
      </c>
      <c r="AC81" s="24">
        <f t="shared" si="82"/>
        <v>0</v>
      </c>
      <c r="AD81" s="24">
        <f t="shared" si="83"/>
        <v>0</v>
      </c>
      <c r="AE81" s="24">
        <f t="shared" si="84"/>
        <v>0</v>
      </c>
      <c r="AF81" s="24">
        <f t="shared" si="85"/>
        <v>0</v>
      </c>
      <c r="AG81" s="24">
        <f t="shared" si="86"/>
        <v>0</v>
      </c>
      <c r="AH81" s="24">
        <f t="shared" si="87"/>
        <v>0</v>
      </c>
      <c r="AI81" s="24">
        <f t="shared" si="88"/>
        <v>0</v>
      </c>
      <c r="AJ81" s="262">
        <f t="shared" si="108"/>
        <v>0</v>
      </c>
      <c r="AK81" s="262">
        <f t="shared" si="89"/>
        <v>0</v>
      </c>
      <c r="AL81" s="262">
        <f t="shared" si="90"/>
        <v>0</v>
      </c>
      <c r="AM81" s="248">
        <f t="shared" si="91"/>
        <v>0</v>
      </c>
      <c r="AN81" s="250">
        <f t="shared" si="92"/>
        <v>0</v>
      </c>
      <c r="AO81" s="24">
        <f t="shared" si="93"/>
        <v>0</v>
      </c>
      <c r="AP81" s="24">
        <f t="shared" si="94"/>
        <v>0</v>
      </c>
      <c r="AQ81" s="24">
        <f t="shared" si="95"/>
        <v>0</v>
      </c>
      <c r="AR81" s="24">
        <f t="shared" si="96"/>
        <v>0</v>
      </c>
      <c r="AS81">
        <f t="shared" si="97"/>
        <v>0</v>
      </c>
      <c r="AT81">
        <f t="shared" si="98"/>
        <v>0</v>
      </c>
      <c r="AU81" s="137">
        <f t="shared" si="99"/>
        <v>0</v>
      </c>
      <c r="AV81" s="138">
        <f t="shared" si="100"/>
        <v>1</v>
      </c>
      <c r="AW81" s="138">
        <f t="shared" si="101"/>
        <v>9.9999999999999995E-8</v>
      </c>
      <c r="AX81">
        <f t="shared" si="102"/>
        <v>0</v>
      </c>
      <c r="AY81">
        <f t="shared" si="103"/>
        <v>0</v>
      </c>
      <c r="AZ81">
        <f t="shared" si="104"/>
        <v>1</v>
      </c>
      <c r="BA81">
        <f t="shared" si="105"/>
        <v>0</v>
      </c>
      <c r="BB81" s="137">
        <f t="shared" si="106"/>
        <v>0</v>
      </c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</row>
    <row r="82" spans="1:89" customFormat="1" ht="15" customHeight="1" x14ac:dyDescent="0.25">
      <c r="A82" s="22">
        <f t="shared" si="72"/>
        <v>72</v>
      </c>
      <c r="B82" s="11"/>
      <c r="C82" s="199"/>
      <c r="D82" s="11"/>
      <c r="E82" s="12"/>
      <c r="F82" s="13"/>
      <c r="G82" s="12"/>
      <c r="H82" s="31" t="str">
        <f t="shared" si="73"/>
        <v/>
      </c>
      <c r="I82" s="12"/>
      <c r="J82" s="13"/>
      <c r="K82" s="12"/>
      <c r="L82" s="31" t="str">
        <f t="shared" si="74"/>
        <v/>
      </c>
      <c r="M82" s="131" t="str">
        <f t="shared" si="75"/>
        <v/>
      </c>
      <c r="N82" s="181" t="str">
        <f t="shared" si="76"/>
        <v/>
      </c>
      <c r="O82" s="190"/>
      <c r="P82" s="192"/>
      <c r="Q82" s="132" t="str">
        <f t="shared" si="77"/>
        <v/>
      </c>
      <c r="R82" s="133"/>
      <c r="S82" s="133"/>
      <c r="T82" s="139"/>
      <c r="U82" s="140"/>
      <c r="V82" s="22"/>
      <c r="X82">
        <f t="shared" si="107"/>
        <v>0</v>
      </c>
      <c r="Y82" s="24">
        <f t="shared" si="78"/>
        <v>1</v>
      </c>
      <c r="Z82" s="24">
        <f t="shared" si="79"/>
        <v>0</v>
      </c>
      <c r="AA82" s="24">
        <f t="shared" si="80"/>
        <v>0</v>
      </c>
      <c r="AB82" s="136">
        <f t="shared" si="81"/>
        <v>0</v>
      </c>
      <c r="AC82" s="24">
        <f t="shared" si="82"/>
        <v>0</v>
      </c>
      <c r="AD82" s="24">
        <f t="shared" si="83"/>
        <v>0</v>
      </c>
      <c r="AE82" s="24">
        <f t="shared" si="84"/>
        <v>0</v>
      </c>
      <c r="AF82" s="24">
        <f t="shared" si="85"/>
        <v>0</v>
      </c>
      <c r="AG82" s="24">
        <f t="shared" si="86"/>
        <v>0</v>
      </c>
      <c r="AH82" s="24">
        <f t="shared" si="87"/>
        <v>0</v>
      </c>
      <c r="AI82" s="24">
        <f t="shared" si="88"/>
        <v>0</v>
      </c>
      <c r="AJ82" s="262">
        <f t="shared" si="108"/>
        <v>0</v>
      </c>
      <c r="AK82" s="262">
        <f t="shared" si="89"/>
        <v>0</v>
      </c>
      <c r="AL82" s="262">
        <f t="shared" si="90"/>
        <v>0</v>
      </c>
      <c r="AM82" s="248">
        <f t="shared" si="91"/>
        <v>0</v>
      </c>
      <c r="AN82" s="250">
        <f t="shared" si="92"/>
        <v>0</v>
      </c>
      <c r="AO82" s="24">
        <f t="shared" si="93"/>
        <v>0</v>
      </c>
      <c r="AP82" s="24">
        <f t="shared" si="94"/>
        <v>0</v>
      </c>
      <c r="AQ82" s="24">
        <f t="shared" si="95"/>
        <v>0</v>
      </c>
      <c r="AR82" s="24">
        <f t="shared" si="96"/>
        <v>0</v>
      </c>
      <c r="AS82">
        <f t="shared" si="97"/>
        <v>0</v>
      </c>
      <c r="AT82">
        <f t="shared" si="98"/>
        <v>0</v>
      </c>
      <c r="AU82" s="137">
        <f t="shared" si="99"/>
        <v>0</v>
      </c>
      <c r="AV82" s="138">
        <f t="shared" si="100"/>
        <v>1</v>
      </c>
      <c r="AW82" s="138">
        <f t="shared" si="101"/>
        <v>9.9999999999999995E-8</v>
      </c>
      <c r="AX82">
        <f t="shared" si="102"/>
        <v>0</v>
      </c>
      <c r="AY82">
        <f t="shared" si="103"/>
        <v>0</v>
      </c>
      <c r="AZ82">
        <f t="shared" si="104"/>
        <v>1</v>
      </c>
      <c r="BA82">
        <f t="shared" si="105"/>
        <v>0</v>
      </c>
      <c r="BB82" s="137">
        <f t="shared" si="106"/>
        <v>0</v>
      </c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</row>
    <row r="83" spans="1:89" customFormat="1" ht="15" customHeight="1" x14ac:dyDescent="0.25">
      <c r="A83" s="22">
        <f t="shared" si="72"/>
        <v>73</v>
      </c>
      <c r="B83" s="11"/>
      <c r="C83" s="199"/>
      <c r="D83" s="11"/>
      <c r="E83" s="12"/>
      <c r="F83" s="13"/>
      <c r="G83" s="12"/>
      <c r="H83" s="31" t="str">
        <f t="shared" si="73"/>
        <v/>
      </c>
      <c r="I83" s="12"/>
      <c r="J83" s="13"/>
      <c r="K83" s="12"/>
      <c r="L83" s="31" t="str">
        <f t="shared" si="74"/>
        <v/>
      </c>
      <c r="M83" s="131" t="str">
        <f t="shared" si="75"/>
        <v/>
      </c>
      <c r="N83" s="181" t="str">
        <f t="shared" si="76"/>
        <v/>
      </c>
      <c r="O83" s="190"/>
      <c r="P83" s="192"/>
      <c r="Q83" s="132" t="str">
        <f t="shared" si="77"/>
        <v/>
      </c>
      <c r="R83" s="133"/>
      <c r="S83" s="133"/>
      <c r="T83" s="139"/>
      <c r="U83" s="140"/>
      <c r="V83" s="22"/>
      <c r="X83">
        <f t="shared" si="107"/>
        <v>0</v>
      </c>
      <c r="Y83" s="24">
        <f t="shared" si="78"/>
        <v>1</v>
      </c>
      <c r="Z83" s="24">
        <f t="shared" si="79"/>
        <v>0</v>
      </c>
      <c r="AA83" s="24">
        <f t="shared" si="80"/>
        <v>0</v>
      </c>
      <c r="AB83" s="136">
        <f t="shared" si="81"/>
        <v>0</v>
      </c>
      <c r="AC83" s="24">
        <f t="shared" si="82"/>
        <v>0</v>
      </c>
      <c r="AD83" s="24">
        <f t="shared" si="83"/>
        <v>0</v>
      </c>
      <c r="AE83" s="24">
        <f t="shared" si="84"/>
        <v>0</v>
      </c>
      <c r="AF83" s="24">
        <f t="shared" si="85"/>
        <v>0</v>
      </c>
      <c r="AG83" s="24">
        <f t="shared" si="86"/>
        <v>0</v>
      </c>
      <c r="AH83" s="24">
        <f t="shared" si="87"/>
        <v>0</v>
      </c>
      <c r="AI83" s="24">
        <f t="shared" si="88"/>
        <v>0</v>
      </c>
      <c r="AJ83" s="262">
        <f t="shared" si="108"/>
        <v>0</v>
      </c>
      <c r="AK83" s="262">
        <f t="shared" si="89"/>
        <v>0</v>
      </c>
      <c r="AL83" s="262">
        <f t="shared" si="90"/>
        <v>0</v>
      </c>
      <c r="AM83" s="248">
        <f t="shared" si="91"/>
        <v>0</v>
      </c>
      <c r="AN83" s="250">
        <f t="shared" si="92"/>
        <v>0</v>
      </c>
      <c r="AO83" s="24">
        <f t="shared" si="93"/>
        <v>0</v>
      </c>
      <c r="AP83" s="24">
        <f t="shared" si="94"/>
        <v>0</v>
      </c>
      <c r="AQ83" s="24">
        <f t="shared" si="95"/>
        <v>0</v>
      </c>
      <c r="AR83" s="24">
        <f t="shared" si="96"/>
        <v>0</v>
      </c>
      <c r="AS83">
        <f t="shared" si="97"/>
        <v>0</v>
      </c>
      <c r="AT83">
        <f t="shared" si="98"/>
        <v>0</v>
      </c>
      <c r="AU83" s="137">
        <f t="shared" si="99"/>
        <v>0</v>
      </c>
      <c r="AV83" s="138">
        <f t="shared" si="100"/>
        <v>1</v>
      </c>
      <c r="AW83" s="138">
        <f t="shared" si="101"/>
        <v>9.9999999999999995E-8</v>
      </c>
      <c r="AX83">
        <f t="shared" si="102"/>
        <v>0</v>
      </c>
      <c r="AY83">
        <f t="shared" si="103"/>
        <v>0</v>
      </c>
      <c r="AZ83">
        <f t="shared" si="104"/>
        <v>1</v>
      </c>
      <c r="BA83">
        <f t="shared" si="105"/>
        <v>0</v>
      </c>
      <c r="BB83" s="137">
        <f t="shared" si="106"/>
        <v>0</v>
      </c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</row>
    <row r="84" spans="1:89" customFormat="1" ht="15" customHeight="1" x14ac:dyDescent="0.25">
      <c r="A84" s="22">
        <f t="shared" si="72"/>
        <v>74</v>
      </c>
      <c r="B84" s="11"/>
      <c r="C84" s="199"/>
      <c r="D84" s="11"/>
      <c r="E84" s="12"/>
      <c r="F84" s="13"/>
      <c r="G84" s="12"/>
      <c r="H84" s="31" t="str">
        <f t="shared" si="73"/>
        <v/>
      </c>
      <c r="I84" s="12"/>
      <c r="J84" s="13"/>
      <c r="K84" s="12"/>
      <c r="L84" s="31" t="str">
        <f t="shared" si="74"/>
        <v/>
      </c>
      <c r="M84" s="131" t="str">
        <f t="shared" si="75"/>
        <v/>
      </c>
      <c r="N84" s="181" t="str">
        <f t="shared" si="76"/>
        <v/>
      </c>
      <c r="O84" s="190"/>
      <c r="P84" s="192"/>
      <c r="Q84" s="132" t="str">
        <f t="shared" si="77"/>
        <v/>
      </c>
      <c r="R84" s="133"/>
      <c r="S84" s="133"/>
      <c r="T84" s="139"/>
      <c r="U84" s="140"/>
      <c r="V84" s="22"/>
      <c r="X84">
        <f t="shared" si="107"/>
        <v>0</v>
      </c>
      <c r="Y84" s="24">
        <f t="shared" si="78"/>
        <v>1</v>
      </c>
      <c r="Z84" s="24">
        <f t="shared" si="79"/>
        <v>0</v>
      </c>
      <c r="AA84" s="24">
        <f t="shared" si="80"/>
        <v>0</v>
      </c>
      <c r="AB84" s="136">
        <f t="shared" si="81"/>
        <v>0</v>
      </c>
      <c r="AC84" s="24">
        <f t="shared" si="82"/>
        <v>0</v>
      </c>
      <c r="AD84" s="24">
        <f t="shared" si="83"/>
        <v>0</v>
      </c>
      <c r="AE84" s="24">
        <f t="shared" si="84"/>
        <v>0</v>
      </c>
      <c r="AF84" s="24">
        <f t="shared" si="85"/>
        <v>0</v>
      </c>
      <c r="AG84" s="24">
        <f t="shared" si="86"/>
        <v>0</v>
      </c>
      <c r="AH84" s="24">
        <f t="shared" si="87"/>
        <v>0</v>
      </c>
      <c r="AI84" s="24">
        <f t="shared" si="88"/>
        <v>0</v>
      </c>
      <c r="AJ84" s="262">
        <f t="shared" si="108"/>
        <v>0</v>
      </c>
      <c r="AK84" s="262">
        <f t="shared" si="89"/>
        <v>0</v>
      </c>
      <c r="AL84" s="262">
        <f t="shared" si="90"/>
        <v>0</v>
      </c>
      <c r="AM84" s="248">
        <f t="shared" si="91"/>
        <v>0</v>
      </c>
      <c r="AN84" s="250">
        <f t="shared" si="92"/>
        <v>0</v>
      </c>
      <c r="AO84" s="24">
        <f t="shared" si="93"/>
        <v>0</v>
      </c>
      <c r="AP84" s="24">
        <f t="shared" si="94"/>
        <v>0</v>
      </c>
      <c r="AQ84" s="24">
        <f t="shared" si="95"/>
        <v>0</v>
      </c>
      <c r="AR84" s="24">
        <f t="shared" si="96"/>
        <v>0</v>
      </c>
      <c r="AS84">
        <f t="shared" si="97"/>
        <v>0</v>
      </c>
      <c r="AT84">
        <f t="shared" si="98"/>
        <v>0</v>
      </c>
      <c r="AU84" s="137">
        <f t="shared" si="99"/>
        <v>0</v>
      </c>
      <c r="AV84" s="138">
        <f t="shared" si="100"/>
        <v>1</v>
      </c>
      <c r="AW84" s="138">
        <f t="shared" si="101"/>
        <v>9.9999999999999995E-8</v>
      </c>
      <c r="AX84">
        <f t="shared" si="102"/>
        <v>0</v>
      </c>
      <c r="AY84">
        <f t="shared" si="103"/>
        <v>0</v>
      </c>
      <c r="AZ84">
        <f t="shared" si="104"/>
        <v>1</v>
      </c>
      <c r="BA84">
        <f t="shared" si="105"/>
        <v>0</v>
      </c>
      <c r="BB84" s="137">
        <f t="shared" si="106"/>
        <v>0</v>
      </c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</row>
    <row r="85" spans="1:89" customFormat="1" ht="15" customHeight="1" x14ac:dyDescent="0.25">
      <c r="A85" s="22">
        <f t="shared" si="72"/>
        <v>75</v>
      </c>
      <c r="B85" s="11"/>
      <c r="C85" s="199"/>
      <c r="D85" s="11"/>
      <c r="E85" s="12"/>
      <c r="F85" s="13"/>
      <c r="G85" s="12"/>
      <c r="H85" s="31" t="str">
        <f t="shared" si="73"/>
        <v/>
      </c>
      <c r="I85" s="12"/>
      <c r="J85" s="13"/>
      <c r="K85" s="12"/>
      <c r="L85" s="31" t="str">
        <f t="shared" si="74"/>
        <v/>
      </c>
      <c r="M85" s="131" t="str">
        <f t="shared" si="75"/>
        <v/>
      </c>
      <c r="N85" s="181" t="str">
        <f t="shared" si="76"/>
        <v/>
      </c>
      <c r="O85" s="190"/>
      <c r="P85" s="192"/>
      <c r="Q85" s="132" t="str">
        <f t="shared" si="77"/>
        <v/>
      </c>
      <c r="R85" s="133"/>
      <c r="S85" s="133"/>
      <c r="T85" s="139"/>
      <c r="U85" s="140"/>
      <c r="V85" s="22"/>
      <c r="X85">
        <f t="shared" si="107"/>
        <v>0</v>
      </c>
      <c r="Y85" s="24">
        <f t="shared" si="78"/>
        <v>1</v>
      </c>
      <c r="Z85" s="24">
        <f t="shared" si="79"/>
        <v>0</v>
      </c>
      <c r="AA85" s="24">
        <f t="shared" si="80"/>
        <v>0</v>
      </c>
      <c r="AB85" s="136">
        <f t="shared" si="81"/>
        <v>0</v>
      </c>
      <c r="AC85" s="24">
        <f t="shared" si="82"/>
        <v>0</v>
      </c>
      <c r="AD85" s="24">
        <f t="shared" si="83"/>
        <v>0</v>
      </c>
      <c r="AE85" s="24">
        <f t="shared" si="84"/>
        <v>0</v>
      </c>
      <c r="AF85" s="24">
        <f t="shared" si="85"/>
        <v>0</v>
      </c>
      <c r="AG85" s="24">
        <f t="shared" si="86"/>
        <v>0</v>
      </c>
      <c r="AH85" s="24">
        <f t="shared" si="87"/>
        <v>0</v>
      </c>
      <c r="AI85" s="24">
        <f t="shared" si="88"/>
        <v>0</v>
      </c>
      <c r="AJ85" s="262">
        <f t="shared" si="108"/>
        <v>0</v>
      </c>
      <c r="AK85" s="262">
        <f t="shared" si="89"/>
        <v>0</v>
      </c>
      <c r="AL85" s="262">
        <f t="shared" si="90"/>
        <v>0</v>
      </c>
      <c r="AM85" s="248">
        <f t="shared" si="91"/>
        <v>0</v>
      </c>
      <c r="AN85" s="250">
        <f t="shared" si="92"/>
        <v>0</v>
      </c>
      <c r="AO85" s="24">
        <f t="shared" si="93"/>
        <v>0</v>
      </c>
      <c r="AP85" s="24">
        <f t="shared" si="94"/>
        <v>0</v>
      </c>
      <c r="AQ85" s="24">
        <f t="shared" si="95"/>
        <v>0</v>
      </c>
      <c r="AR85" s="24">
        <f t="shared" si="96"/>
        <v>0</v>
      </c>
      <c r="AS85">
        <f t="shared" si="97"/>
        <v>0</v>
      </c>
      <c r="AT85">
        <f t="shared" si="98"/>
        <v>0</v>
      </c>
      <c r="AU85" s="137">
        <f t="shared" si="99"/>
        <v>0</v>
      </c>
      <c r="AV85" s="138">
        <f t="shared" si="100"/>
        <v>1</v>
      </c>
      <c r="AW85" s="138">
        <f t="shared" si="101"/>
        <v>9.9999999999999995E-8</v>
      </c>
      <c r="AX85">
        <f t="shared" si="102"/>
        <v>0</v>
      </c>
      <c r="AY85">
        <f t="shared" si="103"/>
        <v>0</v>
      </c>
      <c r="AZ85">
        <f t="shared" si="104"/>
        <v>1</v>
      </c>
      <c r="BA85">
        <f t="shared" si="105"/>
        <v>0</v>
      </c>
      <c r="BB85" s="137">
        <f t="shared" si="106"/>
        <v>0</v>
      </c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</row>
    <row r="86" spans="1:89" customFormat="1" ht="15" customHeight="1" x14ac:dyDescent="0.25">
      <c r="A86" s="22">
        <f t="shared" si="72"/>
        <v>76</v>
      </c>
      <c r="B86" s="11"/>
      <c r="C86" s="199"/>
      <c r="D86" s="11"/>
      <c r="E86" s="12"/>
      <c r="F86" s="13"/>
      <c r="G86" s="12"/>
      <c r="H86" s="31" t="str">
        <f t="shared" si="73"/>
        <v/>
      </c>
      <c r="I86" s="12"/>
      <c r="J86" s="13"/>
      <c r="K86" s="12"/>
      <c r="L86" s="31" t="str">
        <f t="shared" si="74"/>
        <v/>
      </c>
      <c r="M86" s="131" t="str">
        <f t="shared" si="75"/>
        <v/>
      </c>
      <c r="N86" s="181" t="str">
        <f t="shared" si="76"/>
        <v/>
      </c>
      <c r="O86" s="190"/>
      <c r="P86" s="192"/>
      <c r="Q86" s="132" t="str">
        <f t="shared" si="77"/>
        <v/>
      </c>
      <c r="R86" s="133"/>
      <c r="S86" s="133"/>
      <c r="T86" s="139"/>
      <c r="U86" s="140"/>
      <c r="V86" s="22"/>
      <c r="X86">
        <f t="shared" si="107"/>
        <v>0</v>
      </c>
      <c r="Y86" s="24">
        <f t="shared" si="78"/>
        <v>1</v>
      </c>
      <c r="Z86" s="24">
        <f t="shared" si="79"/>
        <v>0</v>
      </c>
      <c r="AA86" s="24">
        <f t="shared" si="80"/>
        <v>0</v>
      </c>
      <c r="AB86" s="136">
        <f t="shared" si="81"/>
        <v>0</v>
      </c>
      <c r="AC86" s="24">
        <f t="shared" si="82"/>
        <v>0</v>
      </c>
      <c r="AD86" s="24">
        <f t="shared" si="83"/>
        <v>0</v>
      </c>
      <c r="AE86" s="24">
        <f t="shared" si="84"/>
        <v>0</v>
      </c>
      <c r="AF86" s="24">
        <f t="shared" si="85"/>
        <v>0</v>
      </c>
      <c r="AG86" s="24">
        <f t="shared" si="86"/>
        <v>0</v>
      </c>
      <c r="AH86" s="24">
        <f t="shared" si="87"/>
        <v>0</v>
      </c>
      <c r="AI86" s="24">
        <f t="shared" si="88"/>
        <v>0</v>
      </c>
      <c r="AJ86" s="262">
        <f t="shared" si="108"/>
        <v>0</v>
      </c>
      <c r="AK86" s="262">
        <f t="shared" si="89"/>
        <v>0</v>
      </c>
      <c r="AL86" s="262">
        <f t="shared" si="90"/>
        <v>0</v>
      </c>
      <c r="AM86" s="248">
        <f t="shared" si="91"/>
        <v>0</v>
      </c>
      <c r="AN86" s="250">
        <f t="shared" si="92"/>
        <v>0</v>
      </c>
      <c r="AO86" s="24">
        <f t="shared" si="93"/>
        <v>0</v>
      </c>
      <c r="AP86" s="24">
        <f t="shared" si="94"/>
        <v>0</v>
      </c>
      <c r="AQ86" s="24">
        <f t="shared" si="95"/>
        <v>0</v>
      </c>
      <c r="AR86" s="24">
        <f t="shared" si="96"/>
        <v>0</v>
      </c>
      <c r="AS86">
        <f t="shared" si="97"/>
        <v>0</v>
      </c>
      <c r="AT86">
        <f t="shared" si="98"/>
        <v>0</v>
      </c>
      <c r="AU86" s="137">
        <f t="shared" si="99"/>
        <v>0</v>
      </c>
      <c r="AV86" s="138">
        <f t="shared" si="100"/>
        <v>1</v>
      </c>
      <c r="AW86" s="138">
        <f t="shared" si="101"/>
        <v>9.9999999999999995E-8</v>
      </c>
      <c r="AX86">
        <f t="shared" si="102"/>
        <v>0</v>
      </c>
      <c r="AY86">
        <f t="shared" si="103"/>
        <v>0</v>
      </c>
      <c r="AZ86">
        <f t="shared" si="104"/>
        <v>1</v>
      </c>
      <c r="BA86">
        <f t="shared" si="105"/>
        <v>0</v>
      </c>
      <c r="BB86" s="137">
        <f t="shared" si="106"/>
        <v>0</v>
      </c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</row>
    <row r="87" spans="1:89" customFormat="1" ht="15" customHeight="1" x14ac:dyDescent="0.25">
      <c r="A87" s="22">
        <f t="shared" si="72"/>
        <v>77</v>
      </c>
      <c r="B87" s="11"/>
      <c r="C87" s="199"/>
      <c r="D87" s="11"/>
      <c r="E87" s="12"/>
      <c r="F87" s="13"/>
      <c r="G87" s="12"/>
      <c r="H87" s="31" t="str">
        <f t="shared" si="73"/>
        <v/>
      </c>
      <c r="I87" s="12"/>
      <c r="J87" s="13"/>
      <c r="K87" s="12"/>
      <c r="L87" s="31" t="str">
        <f t="shared" si="74"/>
        <v/>
      </c>
      <c r="M87" s="131" t="str">
        <f t="shared" si="75"/>
        <v/>
      </c>
      <c r="N87" s="181" t="str">
        <f t="shared" si="76"/>
        <v/>
      </c>
      <c r="O87" s="190"/>
      <c r="P87" s="192"/>
      <c r="Q87" s="132" t="str">
        <f t="shared" si="77"/>
        <v/>
      </c>
      <c r="R87" s="133"/>
      <c r="S87" s="133"/>
      <c r="T87" s="139"/>
      <c r="U87" s="140"/>
      <c r="V87" s="22"/>
      <c r="X87">
        <f t="shared" si="107"/>
        <v>0</v>
      </c>
      <c r="Y87" s="24">
        <f t="shared" si="78"/>
        <v>1</v>
      </c>
      <c r="Z87" s="24">
        <f t="shared" si="79"/>
        <v>0</v>
      </c>
      <c r="AA87" s="24">
        <f t="shared" si="80"/>
        <v>0</v>
      </c>
      <c r="AB87" s="136">
        <f t="shared" si="81"/>
        <v>0</v>
      </c>
      <c r="AC87" s="24">
        <f t="shared" si="82"/>
        <v>0</v>
      </c>
      <c r="AD87" s="24">
        <f t="shared" si="83"/>
        <v>0</v>
      </c>
      <c r="AE87" s="24">
        <f t="shared" si="84"/>
        <v>0</v>
      </c>
      <c r="AF87" s="24">
        <f t="shared" si="85"/>
        <v>0</v>
      </c>
      <c r="AG87" s="24">
        <f t="shared" si="86"/>
        <v>0</v>
      </c>
      <c r="AH87" s="24">
        <f t="shared" si="87"/>
        <v>0</v>
      </c>
      <c r="AI87" s="24">
        <f t="shared" si="88"/>
        <v>0</v>
      </c>
      <c r="AJ87" s="262">
        <f t="shared" si="108"/>
        <v>0</v>
      </c>
      <c r="AK87" s="262">
        <f t="shared" si="89"/>
        <v>0</v>
      </c>
      <c r="AL87" s="262">
        <f t="shared" si="90"/>
        <v>0</v>
      </c>
      <c r="AM87" s="248">
        <f t="shared" si="91"/>
        <v>0</v>
      </c>
      <c r="AN87" s="250">
        <f t="shared" si="92"/>
        <v>0</v>
      </c>
      <c r="AO87" s="24">
        <f t="shared" si="93"/>
        <v>0</v>
      </c>
      <c r="AP87" s="24">
        <f t="shared" si="94"/>
        <v>0</v>
      </c>
      <c r="AQ87" s="24">
        <f t="shared" si="95"/>
        <v>0</v>
      </c>
      <c r="AR87" s="24">
        <f t="shared" si="96"/>
        <v>0</v>
      </c>
      <c r="AS87">
        <f t="shared" si="97"/>
        <v>0</v>
      </c>
      <c r="AT87">
        <f t="shared" si="98"/>
        <v>0</v>
      </c>
      <c r="AU87" s="137">
        <f t="shared" si="99"/>
        <v>0</v>
      </c>
      <c r="AV87" s="138">
        <f t="shared" si="100"/>
        <v>1</v>
      </c>
      <c r="AW87" s="138">
        <f t="shared" si="101"/>
        <v>9.9999999999999995E-8</v>
      </c>
      <c r="AX87">
        <f t="shared" si="102"/>
        <v>0</v>
      </c>
      <c r="AY87">
        <f t="shared" si="103"/>
        <v>0</v>
      </c>
      <c r="AZ87">
        <f t="shared" si="104"/>
        <v>1</v>
      </c>
      <c r="BA87">
        <f t="shared" si="105"/>
        <v>0</v>
      </c>
      <c r="BB87" s="137">
        <f t="shared" si="106"/>
        <v>0</v>
      </c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</row>
    <row r="88" spans="1:89" customFormat="1" ht="15" customHeight="1" x14ac:dyDescent="0.25">
      <c r="A88" s="22">
        <f t="shared" si="72"/>
        <v>78</v>
      </c>
      <c r="B88" s="11"/>
      <c r="C88" s="199"/>
      <c r="D88" s="11"/>
      <c r="E88" s="12"/>
      <c r="F88" s="13"/>
      <c r="G88" s="12"/>
      <c r="H88" s="31" t="str">
        <f t="shared" si="73"/>
        <v/>
      </c>
      <c r="I88" s="12"/>
      <c r="J88" s="13"/>
      <c r="K88" s="12"/>
      <c r="L88" s="31" t="str">
        <f t="shared" si="74"/>
        <v/>
      </c>
      <c r="M88" s="131" t="str">
        <f t="shared" si="75"/>
        <v/>
      </c>
      <c r="N88" s="181" t="str">
        <f t="shared" si="76"/>
        <v/>
      </c>
      <c r="O88" s="190"/>
      <c r="P88" s="192"/>
      <c r="Q88" s="132" t="str">
        <f t="shared" si="77"/>
        <v/>
      </c>
      <c r="R88" s="133"/>
      <c r="S88" s="133"/>
      <c r="T88" s="139"/>
      <c r="U88" s="140"/>
      <c r="V88" s="22"/>
      <c r="X88">
        <f t="shared" si="107"/>
        <v>0</v>
      </c>
      <c r="Y88" s="24">
        <f t="shared" si="78"/>
        <v>1</v>
      </c>
      <c r="Z88" s="24">
        <f t="shared" si="79"/>
        <v>0</v>
      </c>
      <c r="AA88" s="24">
        <f t="shared" si="80"/>
        <v>0</v>
      </c>
      <c r="AB88" s="136">
        <f t="shared" si="81"/>
        <v>0</v>
      </c>
      <c r="AC88" s="24">
        <f t="shared" si="82"/>
        <v>0</v>
      </c>
      <c r="AD88" s="24">
        <f t="shared" si="83"/>
        <v>0</v>
      </c>
      <c r="AE88" s="24">
        <f t="shared" si="84"/>
        <v>0</v>
      </c>
      <c r="AF88" s="24">
        <f t="shared" si="85"/>
        <v>0</v>
      </c>
      <c r="AG88" s="24">
        <f t="shared" si="86"/>
        <v>0</v>
      </c>
      <c r="AH88" s="24">
        <f t="shared" si="87"/>
        <v>0</v>
      </c>
      <c r="AI88" s="24">
        <f t="shared" si="88"/>
        <v>0</v>
      </c>
      <c r="AJ88" s="262">
        <f t="shared" si="108"/>
        <v>0</v>
      </c>
      <c r="AK88" s="262">
        <f t="shared" si="89"/>
        <v>0</v>
      </c>
      <c r="AL88" s="262">
        <f t="shared" si="90"/>
        <v>0</v>
      </c>
      <c r="AM88" s="248">
        <f t="shared" si="91"/>
        <v>0</v>
      </c>
      <c r="AN88" s="250">
        <f t="shared" si="92"/>
        <v>0</v>
      </c>
      <c r="AO88" s="24">
        <f t="shared" si="93"/>
        <v>0</v>
      </c>
      <c r="AP88" s="24">
        <f t="shared" si="94"/>
        <v>0</v>
      </c>
      <c r="AQ88" s="24">
        <f t="shared" si="95"/>
        <v>0</v>
      </c>
      <c r="AR88" s="24">
        <f t="shared" si="96"/>
        <v>0</v>
      </c>
      <c r="AS88">
        <f t="shared" si="97"/>
        <v>0</v>
      </c>
      <c r="AT88">
        <f t="shared" si="98"/>
        <v>0</v>
      </c>
      <c r="AU88" s="137">
        <f t="shared" si="99"/>
        <v>0</v>
      </c>
      <c r="AV88" s="138">
        <f t="shared" si="100"/>
        <v>1</v>
      </c>
      <c r="AW88" s="138">
        <f t="shared" si="101"/>
        <v>9.9999999999999995E-8</v>
      </c>
      <c r="AX88">
        <f t="shared" si="102"/>
        <v>0</v>
      </c>
      <c r="AY88">
        <f t="shared" si="103"/>
        <v>0</v>
      </c>
      <c r="AZ88">
        <f t="shared" si="104"/>
        <v>1</v>
      </c>
      <c r="BA88">
        <f t="shared" si="105"/>
        <v>0</v>
      </c>
      <c r="BB88" s="137">
        <f t="shared" si="106"/>
        <v>0</v>
      </c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</row>
    <row r="89" spans="1:89" customFormat="1" ht="15" customHeight="1" x14ac:dyDescent="0.25">
      <c r="A89" s="22">
        <f t="shared" si="72"/>
        <v>79</v>
      </c>
      <c r="B89" s="11"/>
      <c r="C89" s="199"/>
      <c r="D89" s="11"/>
      <c r="E89" s="12"/>
      <c r="F89" s="13"/>
      <c r="G89" s="12"/>
      <c r="H89" s="31" t="str">
        <f t="shared" si="73"/>
        <v/>
      </c>
      <c r="I89" s="12"/>
      <c r="J89" s="13"/>
      <c r="K89" s="12"/>
      <c r="L89" s="31" t="str">
        <f t="shared" si="74"/>
        <v/>
      </c>
      <c r="M89" s="131" t="str">
        <f t="shared" si="75"/>
        <v/>
      </c>
      <c r="N89" s="181" t="str">
        <f t="shared" si="76"/>
        <v/>
      </c>
      <c r="O89" s="190"/>
      <c r="P89" s="192"/>
      <c r="Q89" s="132" t="str">
        <f t="shared" si="77"/>
        <v/>
      </c>
      <c r="R89" s="133"/>
      <c r="S89" s="133"/>
      <c r="T89" s="139"/>
      <c r="U89" s="140"/>
      <c r="V89" s="22"/>
      <c r="X89">
        <f t="shared" si="107"/>
        <v>0</v>
      </c>
      <c r="Y89" s="24">
        <f t="shared" si="78"/>
        <v>1</v>
      </c>
      <c r="Z89" s="24">
        <f t="shared" si="79"/>
        <v>0</v>
      </c>
      <c r="AA89" s="24">
        <f t="shared" si="80"/>
        <v>0</v>
      </c>
      <c r="AB89" s="136">
        <f t="shared" si="81"/>
        <v>0</v>
      </c>
      <c r="AC89" s="24">
        <f t="shared" si="82"/>
        <v>0</v>
      </c>
      <c r="AD89" s="24">
        <f t="shared" si="83"/>
        <v>0</v>
      </c>
      <c r="AE89" s="24">
        <f t="shared" si="84"/>
        <v>0</v>
      </c>
      <c r="AF89" s="24">
        <f t="shared" si="85"/>
        <v>0</v>
      </c>
      <c r="AG89" s="24">
        <f t="shared" si="86"/>
        <v>0</v>
      </c>
      <c r="AH89" s="24">
        <f t="shared" si="87"/>
        <v>0</v>
      </c>
      <c r="AI89" s="24">
        <f t="shared" si="88"/>
        <v>0</v>
      </c>
      <c r="AJ89" s="262">
        <f t="shared" si="108"/>
        <v>0</v>
      </c>
      <c r="AK89" s="262">
        <f t="shared" si="89"/>
        <v>0</v>
      </c>
      <c r="AL89" s="262">
        <f t="shared" si="90"/>
        <v>0</v>
      </c>
      <c r="AM89" s="248">
        <f t="shared" si="91"/>
        <v>0</v>
      </c>
      <c r="AN89" s="250">
        <f t="shared" si="92"/>
        <v>0</v>
      </c>
      <c r="AO89" s="24">
        <f t="shared" si="93"/>
        <v>0</v>
      </c>
      <c r="AP89" s="24">
        <f t="shared" si="94"/>
        <v>0</v>
      </c>
      <c r="AQ89" s="24">
        <f t="shared" si="95"/>
        <v>0</v>
      </c>
      <c r="AR89" s="24">
        <f t="shared" si="96"/>
        <v>0</v>
      </c>
      <c r="AS89">
        <f t="shared" si="97"/>
        <v>0</v>
      </c>
      <c r="AT89">
        <f t="shared" si="98"/>
        <v>0</v>
      </c>
      <c r="AU89" s="137">
        <f t="shared" si="99"/>
        <v>0</v>
      </c>
      <c r="AV89" s="138">
        <f t="shared" si="100"/>
        <v>1</v>
      </c>
      <c r="AW89" s="138">
        <f t="shared" si="101"/>
        <v>9.9999999999999995E-8</v>
      </c>
      <c r="AX89">
        <f t="shared" si="102"/>
        <v>0</v>
      </c>
      <c r="AY89">
        <f t="shared" si="103"/>
        <v>0</v>
      </c>
      <c r="AZ89">
        <f t="shared" si="104"/>
        <v>1</v>
      </c>
      <c r="BA89">
        <f t="shared" si="105"/>
        <v>0</v>
      </c>
      <c r="BB89" s="137">
        <f t="shared" si="106"/>
        <v>0</v>
      </c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</row>
    <row r="90" spans="1:89" customFormat="1" ht="15" customHeight="1" x14ac:dyDescent="0.25">
      <c r="A90" s="22">
        <f t="shared" si="72"/>
        <v>80</v>
      </c>
      <c r="B90" s="11"/>
      <c r="C90" s="199"/>
      <c r="D90" s="11"/>
      <c r="E90" s="12"/>
      <c r="F90" s="13"/>
      <c r="G90" s="12"/>
      <c r="H90" s="31" t="str">
        <f t="shared" si="73"/>
        <v/>
      </c>
      <c r="I90" s="12"/>
      <c r="J90" s="13"/>
      <c r="K90" s="12"/>
      <c r="L90" s="31" t="str">
        <f t="shared" si="74"/>
        <v/>
      </c>
      <c r="M90" s="131" t="str">
        <f t="shared" si="75"/>
        <v/>
      </c>
      <c r="N90" s="181" t="str">
        <f t="shared" si="76"/>
        <v/>
      </c>
      <c r="O90" s="190"/>
      <c r="P90" s="192"/>
      <c r="Q90" s="132" t="str">
        <f t="shared" si="77"/>
        <v/>
      </c>
      <c r="R90" s="133"/>
      <c r="S90" s="133"/>
      <c r="T90" s="139"/>
      <c r="U90" s="140"/>
      <c r="V90" s="22"/>
      <c r="X90">
        <f t="shared" si="107"/>
        <v>0</v>
      </c>
      <c r="Y90" s="24">
        <f t="shared" si="78"/>
        <v>1</v>
      </c>
      <c r="Z90" s="24">
        <f t="shared" si="79"/>
        <v>0</v>
      </c>
      <c r="AA90" s="24">
        <f t="shared" si="80"/>
        <v>0</v>
      </c>
      <c r="AB90" s="136">
        <f t="shared" si="81"/>
        <v>0</v>
      </c>
      <c r="AC90" s="24">
        <f t="shared" si="82"/>
        <v>0</v>
      </c>
      <c r="AD90" s="24">
        <f t="shared" si="83"/>
        <v>0</v>
      </c>
      <c r="AE90" s="24">
        <f t="shared" si="84"/>
        <v>0</v>
      </c>
      <c r="AF90" s="24">
        <f t="shared" si="85"/>
        <v>0</v>
      </c>
      <c r="AG90" s="24">
        <f t="shared" si="86"/>
        <v>0</v>
      </c>
      <c r="AH90" s="24">
        <f t="shared" si="87"/>
        <v>0</v>
      </c>
      <c r="AI90" s="24">
        <f t="shared" si="88"/>
        <v>0</v>
      </c>
      <c r="AJ90" s="262">
        <f t="shared" si="108"/>
        <v>0</v>
      </c>
      <c r="AK90" s="262">
        <f t="shared" si="89"/>
        <v>0</v>
      </c>
      <c r="AL90" s="262">
        <f t="shared" si="90"/>
        <v>0</v>
      </c>
      <c r="AM90" s="248">
        <f t="shared" si="91"/>
        <v>0</v>
      </c>
      <c r="AN90" s="250">
        <f t="shared" si="92"/>
        <v>0</v>
      </c>
      <c r="AO90" s="24">
        <f t="shared" si="93"/>
        <v>0</v>
      </c>
      <c r="AP90" s="24">
        <f t="shared" si="94"/>
        <v>0</v>
      </c>
      <c r="AQ90" s="24">
        <f t="shared" si="95"/>
        <v>0</v>
      </c>
      <c r="AR90" s="24">
        <f t="shared" si="96"/>
        <v>0</v>
      </c>
      <c r="AS90">
        <f t="shared" si="97"/>
        <v>0</v>
      </c>
      <c r="AT90">
        <f t="shared" si="98"/>
        <v>0</v>
      </c>
      <c r="AU90" s="137">
        <f t="shared" si="99"/>
        <v>0</v>
      </c>
      <c r="AV90" s="138">
        <f t="shared" si="100"/>
        <v>1</v>
      </c>
      <c r="AW90" s="138">
        <f t="shared" si="101"/>
        <v>9.9999999999999995E-8</v>
      </c>
      <c r="AX90">
        <f t="shared" si="102"/>
        <v>0</v>
      </c>
      <c r="AY90">
        <f t="shared" si="103"/>
        <v>0</v>
      </c>
      <c r="AZ90">
        <f t="shared" si="104"/>
        <v>1</v>
      </c>
      <c r="BA90">
        <f t="shared" si="105"/>
        <v>0</v>
      </c>
      <c r="BB90" s="137">
        <f t="shared" si="106"/>
        <v>0</v>
      </c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</row>
    <row r="91" spans="1:89" customFormat="1" ht="15" customHeight="1" x14ac:dyDescent="0.25">
      <c r="A91" s="22">
        <f t="shared" si="72"/>
        <v>81</v>
      </c>
      <c r="B91" s="11"/>
      <c r="C91" s="199"/>
      <c r="D91" s="11"/>
      <c r="E91" s="12"/>
      <c r="F91" s="13"/>
      <c r="G91" s="12"/>
      <c r="H91" s="31" t="str">
        <f t="shared" si="73"/>
        <v/>
      </c>
      <c r="I91" s="12"/>
      <c r="J91" s="13"/>
      <c r="K91" s="12"/>
      <c r="L91" s="31" t="str">
        <f t="shared" si="74"/>
        <v/>
      </c>
      <c r="M91" s="131" t="str">
        <f t="shared" si="75"/>
        <v/>
      </c>
      <c r="N91" s="181" t="str">
        <f t="shared" si="76"/>
        <v/>
      </c>
      <c r="O91" s="190"/>
      <c r="P91" s="192"/>
      <c r="Q91" s="132" t="str">
        <f t="shared" si="77"/>
        <v/>
      </c>
      <c r="R91" s="133"/>
      <c r="S91" s="133"/>
      <c r="T91" s="139"/>
      <c r="U91" s="140"/>
      <c r="V91" s="22"/>
      <c r="X91">
        <f t="shared" si="107"/>
        <v>0</v>
      </c>
      <c r="Y91" s="24">
        <f t="shared" si="78"/>
        <v>1</v>
      </c>
      <c r="Z91" s="24">
        <f t="shared" si="79"/>
        <v>0</v>
      </c>
      <c r="AA91" s="24">
        <f t="shared" si="80"/>
        <v>0</v>
      </c>
      <c r="AB91" s="136">
        <f t="shared" si="81"/>
        <v>0</v>
      </c>
      <c r="AC91" s="24">
        <f t="shared" si="82"/>
        <v>0</v>
      </c>
      <c r="AD91" s="24">
        <f t="shared" si="83"/>
        <v>0</v>
      </c>
      <c r="AE91" s="24">
        <f t="shared" si="84"/>
        <v>0</v>
      </c>
      <c r="AF91" s="24">
        <f t="shared" si="85"/>
        <v>0</v>
      </c>
      <c r="AG91" s="24">
        <f t="shared" si="86"/>
        <v>0</v>
      </c>
      <c r="AH91" s="24">
        <f t="shared" si="87"/>
        <v>0</v>
      </c>
      <c r="AI91" s="24">
        <f t="shared" si="88"/>
        <v>0</v>
      </c>
      <c r="AJ91" s="262">
        <f t="shared" si="108"/>
        <v>0</v>
      </c>
      <c r="AK91" s="262">
        <f t="shared" si="89"/>
        <v>0</v>
      </c>
      <c r="AL91" s="262">
        <f t="shared" si="90"/>
        <v>0</v>
      </c>
      <c r="AM91" s="248">
        <f t="shared" si="91"/>
        <v>0</v>
      </c>
      <c r="AN91" s="250">
        <f t="shared" si="92"/>
        <v>0</v>
      </c>
      <c r="AO91" s="24">
        <f t="shared" si="93"/>
        <v>0</v>
      </c>
      <c r="AP91" s="24">
        <f t="shared" si="94"/>
        <v>0</v>
      </c>
      <c r="AQ91" s="24">
        <f t="shared" si="95"/>
        <v>0</v>
      </c>
      <c r="AR91" s="24">
        <f t="shared" si="96"/>
        <v>0</v>
      </c>
      <c r="AS91">
        <f t="shared" si="97"/>
        <v>0</v>
      </c>
      <c r="AT91">
        <f t="shared" si="98"/>
        <v>0</v>
      </c>
      <c r="AU91" s="137">
        <f t="shared" si="99"/>
        <v>0</v>
      </c>
      <c r="AV91" s="138">
        <f t="shared" si="100"/>
        <v>1</v>
      </c>
      <c r="AW91" s="138">
        <f t="shared" si="101"/>
        <v>9.9999999999999995E-8</v>
      </c>
      <c r="AX91">
        <f t="shared" si="102"/>
        <v>0</v>
      </c>
      <c r="AY91">
        <f t="shared" si="103"/>
        <v>0</v>
      </c>
      <c r="AZ91">
        <f t="shared" si="104"/>
        <v>1</v>
      </c>
      <c r="BA91">
        <f t="shared" si="105"/>
        <v>0</v>
      </c>
      <c r="BB91" s="137">
        <f t="shared" si="106"/>
        <v>0</v>
      </c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</row>
    <row r="92" spans="1:89" customFormat="1" ht="15" customHeight="1" x14ac:dyDescent="0.25">
      <c r="A92" s="22">
        <f t="shared" si="72"/>
        <v>82</v>
      </c>
      <c r="B92" s="11"/>
      <c r="C92" s="199"/>
      <c r="D92" s="11"/>
      <c r="E92" s="12"/>
      <c r="F92" s="13"/>
      <c r="G92" s="12"/>
      <c r="H92" s="31" t="str">
        <f t="shared" si="73"/>
        <v/>
      </c>
      <c r="I92" s="12"/>
      <c r="J92" s="13"/>
      <c r="K92" s="12"/>
      <c r="L92" s="31" t="str">
        <f t="shared" si="74"/>
        <v/>
      </c>
      <c r="M92" s="131" t="str">
        <f t="shared" si="75"/>
        <v/>
      </c>
      <c r="N92" s="181" t="str">
        <f t="shared" si="76"/>
        <v/>
      </c>
      <c r="O92" s="190"/>
      <c r="P92" s="192"/>
      <c r="Q92" s="132" t="str">
        <f t="shared" si="77"/>
        <v/>
      </c>
      <c r="R92" s="133"/>
      <c r="S92" s="133"/>
      <c r="T92" s="139"/>
      <c r="U92" s="140"/>
      <c r="V92" s="22"/>
      <c r="X92">
        <f t="shared" si="107"/>
        <v>0</v>
      </c>
      <c r="Y92" s="24">
        <f t="shared" si="78"/>
        <v>1</v>
      </c>
      <c r="Z92" s="24">
        <f t="shared" si="79"/>
        <v>0</v>
      </c>
      <c r="AA92" s="24">
        <f t="shared" si="80"/>
        <v>0</v>
      </c>
      <c r="AB92" s="136">
        <f t="shared" si="81"/>
        <v>0</v>
      </c>
      <c r="AC92" s="24">
        <f t="shared" si="82"/>
        <v>0</v>
      </c>
      <c r="AD92" s="24">
        <f t="shared" si="83"/>
        <v>0</v>
      </c>
      <c r="AE92" s="24">
        <f t="shared" si="84"/>
        <v>0</v>
      </c>
      <c r="AF92" s="24">
        <f t="shared" si="85"/>
        <v>0</v>
      </c>
      <c r="AG92" s="24">
        <f t="shared" si="86"/>
        <v>0</v>
      </c>
      <c r="AH92" s="24">
        <f t="shared" si="87"/>
        <v>0</v>
      </c>
      <c r="AI92" s="24">
        <f t="shared" si="88"/>
        <v>0</v>
      </c>
      <c r="AJ92" s="262">
        <f t="shared" si="108"/>
        <v>0</v>
      </c>
      <c r="AK92" s="262">
        <f t="shared" si="89"/>
        <v>0</v>
      </c>
      <c r="AL92" s="262">
        <f t="shared" si="90"/>
        <v>0</v>
      </c>
      <c r="AM92" s="248">
        <f t="shared" si="91"/>
        <v>0</v>
      </c>
      <c r="AN92" s="250">
        <f t="shared" si="92"/>
        <v>0</v>
      </c>
      <c r="AO92" s="24">
        <f t="shared" si="93"/>
        <v>0</v>
      </c>
      <c r="AP92" s="24">
        <f t="shared" si="94"/>
        <v>0</v>
      </c>
      <c r="AQ92" s="24">
        <f t="shared" si="95"/>
        <v>0</v>
      </c>
      <c r="AR92" s="24">
        <f t="shared" si="96"/>
        <v>0</v>
      </c>
      <c r="AS92">
        <f t="shared" si="97"/>
        <v>0</v>
      </c>
      <c r="AT92">
        <f t="shared" si="98"/>
        <v>0</v>
      </c>
      <c r="AU92" s="137">
        <f t="shared" si="99"/>
        <v>0</v>
      </c>
      <c r="AV92" s="138">
        <f t="shared" si="100"/>
        <v>1</v>
      </c>
      <c r="AW92" s="138">
        <f t="shared" si="101"/>
        <v>9.9999999999999995E-8</v>
      </c>
      <c r="AX92">
        <f t="shared" si="102"/>
        <v>0</v>
      </c>
      <c r="AY92">
        <f t="shared" si="103"/>
        <v>0</v>
      </c>
      <c r="AZ92">
        <f t="shared" si="104"/>
        <v>1</v>
      </c>
      <c r="BA92">
        <f t="shared" si="105"/>
        <v>0</v>
      </c>
      <c r="BB92" s="137">
        <f t="shared" si="106"/>
        <v>0</v>
      </c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</row>
    <row r="93" spans="1:89" customFormat="1" ht="15" customHeight="1" x14ac:dyDescent="0.25">
      <c r="A93" s="22">
        <f t="shared" si="72"/>
        <v>83</v>
      </c>
      <c r="B93" s="11"/>
      <c r="C93" s="199"/>
      <c r="D93" s="11"/>
      <c r="E93" s="12"/>
      <c r="F93" s="13"/>
      <c r="G93" s="12"/>
      <c r="H93" s="31" t="str">
        <f t="shared" si="73"/>
        <v/>
      </c>
      <c r="I93" s="12"/>
      <c r="J93" s="13"/>
      <c r="K93" s="12"/>
      <c r="L93" s="31" t="str">
        <f t="shared" si="74"/>
        <v/>
      </c>
      <c r="M93" s="131" t="str">
        <f t="shared" si="75"/>
        <v/>
      </c>
      <c r="N93" s="181" t="str">
        <f t="shared" si="76"/>
        <v/>
      </c>
      <c r="O93" s="190"/>
      <c r="P93" s="192"/>
      <c r="Q93" s="132" t="str">
        <f t="shared" si="77"/>
        <v/>
      </c>
      <c r="R93" s="133"/>
      <c r="S93" s="133"/>
      <c r="T93" s="139"/>
      <c r="U93" s="140"/>
      <c r="V93" s="22"/>
      <c r="X93">
        <f t="shared" si="107"/>
        <v>0</v>
      </c>
      <c r="Y93" s="24">
        <f t="shared" si="78"/>
        <v>1</v>
      </c>
      <c r="Z93" s="24">
        <f t="shared" si="79"/>
        <v>0</v>
      </c>
      <c r="AA93" s="24">
        <f t="shared" si="80"/>
        <v>0</v>
      </c>
      <c r="AB93" s="136">
        <f t="shared" si="81"/>
        <v>0</v>
      </c>
      <c r="AC93" s="24">
        <f t="shared" si="82"/>
        <v>0</v>
      </c>
      <c r="AD93" s="24">
        <f t="shared" si="83"/>
        <v>0</v>
      </c>
      <c r="AE93" s="24">
        <f t="shared" si="84"/>
        <v>0</v>
      </c>
      <c r="AF93" s="24">
        <f t="shared" si="85"/>
        <v>0</v>
      </c>
      <c r="AG93" s="24">
        <f t="shared" si="86"/>
        <v>0</v>
      </c>
      <c r="AH93" s="24">
        <f t="shared" si="87"/>
        <v>0</v>
      </c>
      <c r="AI93" s="24">
        <f t="shared" si="88"/>
        <v>0</v>
      </c>
      <c r="AJ93" s="262">
        <f t="shared" si="108"/>
        <v>0</v>
      </c>
      <c r="AK93" s="262">
        <f t="shared" si="89"/>
        <v>0</v>
      </c>
      <c r="AL93" s="262">
        <f t="shared" si="90"/>
        <v>0</v>
      </c>
      <c r="AM93" s="248">
        <f t="shared" si="91"/>
        <v>0</v>
      </c>
      <c r="AN93" s="250">
        <f t="shared" si="92"/>
        <v>0</v>
      </c>
      <c r="AO93" s="24">
        <f t="shared" si="93"/>
        <v>0</v>
      </c>
      <c r="AP93" s="24">
        <f t="shared" si="94"/>
        <v>0</v>
      </c>
      <c r="AQ93" s="24">
        <f t="shared" si="95"/>
        <v>0</v>
      </c>
      <c r="AR93" s="24">
        <f t="shared" si="96"/>
        <v>0</v>
      </c>
      <c r="AS93">
        <f t="shared" si="97"/>
        <v>0</v>
      </c>
      <c r="AT93">
        <f t="shared" si="98"/>
        <v>0</v>
      </c>
      <c r="AU93" s="137">
        <f t="shared" si="99"/>
        <v>0</v>
      </c>
      <c r="AV93" s="138">
        <f t="shared" si="100"/>
        <v>1</v>
      </c>
      <c r="AW93" s="138">
        <f t="shared" si="101"/>
        <v>9.9999999999999995E-8</v>
      </c>
      <c r="AX93">
        <f t="shared" si="102"/>
        <v>0</v>
      </c>
      <c r="AY93">
        <f t="shared" si="103"/>
        <v>0</v>
      </c>
      <c r="AZ93">
        <f t="shared" si="104"/>
        <v>1</v>
      </c>
      <c r="BA93">
        <f t="shared" si="105"/>
        <v>0</v>
      </c>
      <c r="BB93" s="137">
        <f t="shared" si="106"/>
        <v>0</v>
      </c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</row>
    <row r="94" spans="1:89" customFormat="1" ht="15" customHeight="1" x14ac:dyDescent="0.25">
      <c r="A94" s="22">
        <f t="shared" si="72"/>
        <v>84</v>
      </c>
      <c r="B94" s="11"/>
      <c r="C94" s="199"/>
      <c r="D94" s="11"/>
      <c r="E94" s="12"/>
      <c r="F94" s="13"/>
      <c r="G94" s="12"/>
      <c r="H94" s="31" t="str">
        <f t="shared" si="73"/>
        <v/>
      </c>
      <c r="I94" s="12"/>
      <c r="J94" s="13"/>
      <c r="K94" s="12"/>
      <c r="L94" s="31" t="str">
        <f t="shared" si="74"/>
        <v/>
      </c>
      <c r="M94" s="131" t="str">
        <f t="shared" si="75"/>
        <v/>
      </c>
      <c r="N94" s="181" t="str">
        <f t="shared" si="76"/>
        <v/>
      </c>
      <c r="O94" s="190"/>
      <c r="P94" s="192"/>
      <c r="Q94" s="132" t="str">
        <f t="shared" si="77"/>
        <v/>
      </c>
      <c r="R94" s="133"/>
      <c r="S94" s="133"/>
      <c r="T94" s="139"/>
      <c r="U94" s="140"/>
      <c r="V94" s="22"/>
      <c r="X94">
        <f t="shared" si="107"/>
        <v>0</v>
      </c>
      <c r="Y94" s="24">
        <f t="shared" si="78"/>
        <v>1</v>
      </c>
      <c r="Z94" s="24">
        <f t="shared" si="79"/>
        <v>0</v>
      </c>
      <c r="AA94" s="24">
        <f t="shared" si="80"/>
        <v>0</v>
      </c>
      <c r="AB94" s="136">
        <f t="shared" si="81"/>
        <v>0</v>
      </c>
      <c r="AC94" s="24">
        <f t="shared" si="82"/>
        <v>0</v>
      </c>
      <c r="AD94" s="24">
        <f t="shared" si="83"/>
        <v>0</v>
      </c>
      <c r="AE94" s="24">
        <f t="shared" si="84"/>
        <v>0</v>
      </c>
      <c r="AF94" s="24">
        <f t="shared" si="85"/>
        <v>0</v>
      </c>
      <c r="AG94" s="24">
        <f t="shared" si="86"/>
        <v>0</v>
      </c>
      <c r="AH94" s="24">
        <f t="shared" si="87"/>
        <v>0</v>
      </c>
      <c r="AI94" s="24">
        <f t="shared" si="88"/>
        <v>0</v>
      </c>
      <c r="AJ94" s="262">
        <f t="shared" si="108"/>
        <v>0</v>
      </c>
      <c r="AK94" s="262">
        <f t="shared" si="89"/>
        <v>0</v>
      </c>
      <c r="AL94" s="262">
        <f t="shared" si="90"/>
        <v>0</v>
      </c>
      <c r="AM94" s="248">
        <f t="shared" si="91"/>
        <v>0</v>
      </c>
      <c r="AN94" s="250">
        <f t="shared" si="92"/>
        <v>0</v>
      </c>
      <c r="AO94" s="24">
        <f t="shared" si="93"/>
        <v>0</v>
      </c>
      <c r="AP94" s="24">
        <f t="shared" si="94"/>
        <v>0</v>
      </c>
      <c r="AQ94" s="24">
        <f t="shared" si="95"/>
        <v>0</v>
      </c>
      <c r="AR94" s="24">
        <f t="shared" si="96"/>
        <v>0</v>
      </c>
      <c r="AS94">
        <f t="shared" si="97"/>
        <v>0</v>
      </c>
      <c r="AT94">
        <f t="shared" si="98"/>
        <v>0</v>
      </c>
      <c r="AU94" s="137">
        <f t="shared" si="99"/>
        <v>0</v>
      </c>
      <c r="AV94" s="138">
        <f t="shared" si="100"/>
        <v>1</v>
      </c>
      <c r="AW94" s="138">
        <f t="shared" si="101"/>
        <v>9.9999999999999995E-8</v>
      </c>
      <c r="AX94">
        <f t="shared" si="102"/>
        <v>0</v>
      </c>
      <c r="AY94">
        <f t="shared" si="103"/>
        <v>0</v>
      </c>
      <c r="AZ94">
        <f t="shared" si="104"/>
        <v>1</v>
      </c>
      <c r="BA94">
        <f t="shared" si="105"/>
        <v>0</v>
      </c>
      <c r="BB94" s="137">
        <f t="shared" si="106"/>
        <v>0</v>
      </c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</row>
    <row r="95" spans="1:89" customFormat="1" ht="15" customHeight="1" x14ac:dyDescent="0.25">
      <c r="A95" s="22">
        <f t="shared" si="72"/>
        <v>85</v>
      </c>
      <c r="B95" s="11"/>
      <c r="C95" s="199"/>
      <c r="D95" s="11"/>
      <c r="E95" s="12"/>
      <c r="F95" s="13"/>
      <c r="G95" s="12"/>
      <c r="H95" s="31" t="str">
        <f t="shared" si="73"/>
        <v/>
      </c>
      <c r="I95" s="12"/>
      <c r="J95" s="13"/>
      <c r="K95" s="12"/>
      <c r="L95" s="31" t="str">
        <f t="shared" si="74"/>
        <v/>
      </c>
      <c r="M95" s="131" t="str">
        <f t="shared" si="75"/>
        <v/>
      </c>
      <c r="N95" s="181" t="str">
        <f t="shared" si="76"/>
        <v/>
      </c>
      <c r="O95" s="190"/>
      <c r="P95" s="192"/>
      <c r="Q95" s="132" t="str">
        <f t="shared" si="77"/>
        <v/>
      </c>
      <c r="R95" s="133"/>
      <c r="S95" s="133"/>
      <c r="T95" s="139"/>
      <c r="U95" s="140"/>
      <c r="V95" s="22"/>
      <c r="X95">
        <f t="shared" si="107"/>
        <v>0</v>
      </c>
      <c r="Y95" s="24">
        <f t="shared" si="78"/>
        <v>1</v>
      </c>
      <c r="Z95" s="24">
        <f t="shared" si="79"/>
        <v>0</v>
      </c>
      <c r="AA95" s="24">
        <f t="shared" si="80"/>
        <v>0</v>
      </c>
      <c r="AB95" s="136">
        <f t="shared" si="81"/>
        <v>0</v>
      </c>
      <c r="AC95" s="24">
        <f t="shared" si="82"/>
        <v>0</v>
      </c>
      <c r="AD95" s="24">
        <f t="shared" si="83"/>
        <v>0</v>
      </c>
      <c r="AE95" s="24">
        <f t="shared" si="84"/>
        <v>0</v>
      </c>
      <c r="AF95" s="24">
        <f t="shared" si="85"/>
        <v>0</v>
      </c>
      <c r="AG95" s="24">
        <f t="shared" si="86"/>
        <v>0</v>
      </c>
      <c r="AH95" s="24">
        <f t="shared" si="87"/>
        <v>0</v>
      </c>
      <c r="AI95" s="24">
        <f t="shared" si="88"/>
        <v>0</v>
      </c>
      <c r="AJ95" s="262">
        <f t="shared" si="108"/>
        <v>0</v>
      </c>
      <c r="AK95" s="262">
        <f t="shared" si="89"/>
        <v>0</v>
      </c>
      <c r="AL95" s="262">
        <f t="shared" si="90"/>
        <v>0</v>
      </c>
      <c r="AM95" s="248">
        <f t="shared" si="91"/>
        <v>0</v>
      </c>
      <c r="AN95" s="250">
        <f t="shared" si="92"/>
        <v>0</v>
      </c>
      <c r="AO95" s="24">
        <f t="shared" si="93"/>
        <v>0</v>
      </c>
      <c r="AP95" s="24">
        <f t="shared" si="94"/>
        <v>0</v>
      </c>
      <c r="AQ95" s="24">
        <f t="shared" si="95"/>
        <v>0</v>
      </c>
      <c r="AR95" s="24">
        <f t="shared" si="96"/>
        <v>0</v>
      </c>
      <c r="AS95">
        <f t="shared" si="97"/>
        <v>0</v>
      </c>
      <c r="AT95">
        <f t="shared" si="98"/>
        <v>0</v>
      </c>
      <c r="AU95" s="137">
        <f t="shared" si="99"/>
        <v>0</v>
      </c>
      <c r="AV95" s="138">
        <f t="shared" si="100"/>
        <v>1</v>
      </c>
      <c r="AW95" s="138">
        <f t="shared" si="101"/>
        <v>9.9999999999999995E-8</v>
      </c>
      <c r="AX95">
        <f t="shared" si="102"/>
        <v>0</v>
      </c>
      <c r="AY95">
        <f t="shared" si="103"/>
        <v>0</v>
      </c>
      <c r="AZ95">
        <f t="shared" si="104"/>
        <v>1</v>
      </c>
      <c r="BA95">
        <f t="shared" si="105"/>
        <v>0</v>
      </c>
      <c r="BB95" s="137">
        <f t="shared" si="106"/>
        <v>0</v>
      </c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</row>
    <row r="96" spans="1:89" customFormat="1" ht="15" customHeight="1" x14ac:dyDescent="0.25">
      <c r="A96" s="22">
        <f t="shared" si="72"/>
        <v>86</v>
      </c>
      <c r="B96" s="11"/>
      <c r="C96" s="199"/>
      <c r="D96" s="11"/>
      <c r="E96" s="12"/>
      <c r="F96" s="13"/>
      <c r="G96" s="12"/>
      <c r="H96" s="31" t="str">
        <f t="shared" si="73"/>
        <v/>
      </c>
      <c r="I96" s="12"/>
      <c r="J96" s="13"/>
      <c r="K96" s="12"/>
      <c r="L96" s="31" t="str">
        <f t="shared" si="74"/>
        <v/>
      </c>
      <c r="M96" s="131" t="str">
        <f t="shared" si="75"/>
        <v/>
      </c>
      <c r="N96" s="181" t="str">
        <f t="shared" si="76"/>
        <v/>
      </c>
      <c r="O96" s="190"/>
      <c r="P96" s="192"/>
      <c r="Q96" s="132" t="str">
        <f t="shared" si="77"/>
        <v/>
      </c>
      <c r="R96" s="133"/>
      <c r="S96" s="133"/>
      <c r="T96" s="139"/>
      <c r="U96" s="140"/>
      <c r="V96" s="22"/>
      <c r="X96">
        <f t="shared" si="107"/>
        <v>0</v>
      </c>
      <c r="Y96" s="24">
        <f t="shared" si="78"/>
        <v>1</v>
      </c>
      <c r="Z96" s="24">
        <f t="shared" si="79"/>
        <v>0</v>
      </c>
      <c r="AA96" s="24">
        <f t="shared" si="80"/>
        <v>0</v>
      </c>
      <c r="AB96" s="136">
        <f t="shared" si="81"/>
        <v>0</v>
      </c>
      <c r="AC96" s="24">
        <f t="shared" si="82"/>
        <v>0</v>
      </c>
      <c r="AD96" s="24">
        <f t="shared" si="83"/>
        <v>0</v>
      </c>
      <c r="AE96" s="24">
        <f t="shared" si="84"/>
        <v>0</v>
      </c>
      <c r="AF96" s="24">
        <f t="shared" si="85"/>
        <v>0</v>
      </c>
      <c r="AG96" s="24">
        <f t="shared" si="86"/>
        <v>0</v>
      </c>
      <c r="AH96" s="24">
        <f t="shared" si="87"/>
        <v>0</v>
      </c>
      <c r="AI96" s="24">
        <f t="shared" si="88"/>
        <v>0</v>
      </c>
      <c r="AJ96" s="262">
        <f t="shared" si="108"/>
        <v>0</v>
      </c>
      <c r="AK96" s="262">
        <f t="shared" si="89"/>
        <v>0</v>
      </c>
      <c r="AL96" s="262">
        <f t="shared" si="90"/>
        <v>0</v>
      </c>
      <c r="AM96" s="248">
        <f t="shared" si="91"/>
        <v>0</v>
      </c>
      <c r="AN96" s="250">
        <f t="shared" si="92"/>
        <v>0</v>
      </c>
      <c r="AO96" s="24">
        <f t="shared" si="93"/>
        <v>0</v>
      </c>
      <c r="AP96" s="24">
        <f t="shared" si="94"/>
        <v>0</v>
      </c>
      <c r="AQ96" s="24">
        <f t="shared" si="95"/>
        <v>0</v>
      </c>
      <c r="AR96" s="24">
        <f t="shared" si="96"/>
        <v>0</v>
      </c>
      <c r="AS96">
        <f t="shared" si="97"/>
        <v>0</v>
      </c>
      <c r="AT96">
        <f t="shared" si="98"/>
        <v>0</v>
      </c>
      <c r="AU96" s="137">
        <f t="shared" si="99"/>
        <v>0</v>
      </c>
      <c r="AV96" s="138">
        <f t="shared" si="100"/>
        <v>1</v>
      </c>
      <c r="AW96" s="138">
        <f t="shared" si="101"/>
        <v>9.9999999999999995E-8</v>
      </c>
      <c r="AX96">
        <f t="shared" si="102"/>
        <v>0</v>
      </c>
      <c r="AY96">
        <f t="shared" si="103"/>
        <v>0</v>
      </c>
      <c r="AZ96">
        <f t="shared" si="104"/>
        <v>1</v>
      </c>
      <c r="BA96">
        <f t="shared" si="105"/>
        <v>0</v>
      </c>
      <c r="BB96" s="137">
        <f t="shared" si="106"/>
        <v>0</v>
      </c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</row>
    <row r="97" spans="1:89" customFormat="1" ht="15" customHeight="1" x14ac:dyDescent="0.25">
      <c r="A97" s="22">
        <f t="shared" si="72"/>
        <v>87</v>
      </c>
      <c r="B97" s="11"/>
      <c r="C97" s="199"/>
      <c r="D97" s="11"/>
      <c r="E97" s="12"/>
      <c r="F97" s="13"/>
      <c r="G97" s="12"/>
      <c r="H97" s="31" t="str">
        <f t="shared" si="73"/>
        <v/>
      </c>
      <c r="I97" s="12"/>
      <c r="J97" s="13"/>
      <c r="K97" s="12"/>
      <c r="L97" s="31" t="str">
        <f t="shared" si="74"/>
        <v/>
      </c>
      <c r="M97" s="131" t="str">
        <f t="shared" si="75"/>
        <v/>
      </c>
      <c r="N97" s="181" t="str">
        <f t="shared" si="76"/>
        <v/>
      </c>
      <c r="O97" s="190"/>
      <c r="P97" s="192"/>
      <c r="Q97" s="132" t="str">
        <f t="shared" si="77"/>
        <v/>
      </c>
      <c r="R97" s="133"/>
      <c r="S97" s="133"/>
      <c r="T97" s="139"/>
      <c r="U97" s="140"/>
      <c r="V97" s="22"/>
      <c r="X97">
        <f t="shared" si="107"/>
        <v>0</v>
      </c>
      <c r="Y97" s="24">
        <f t="shared" si="78"/>
        <v>1</v>
      </c>
      <c r="Z97" s="24">
        <f t="shared" si="79"/>
        <v>0</v>
      </c>
      <c r="AA97" s="24">
        <f t="shared" si="80"/>
        <v>0</v>
      </c>
      <c r="AB97" s="136">
        <f t="shared" si="81"/>
        <v>0</v>
      </c>
      <c r="AC97" s="24">
        <f t="shared" si="82"/>
        <v>0</v>
      </c>
      <c r="AD97" s="24">
        <f t="shared" si="83"/>
        <v>0</v>
      </c>
      <c r="AE97" s="24">
        <f t="shared" si="84"/>
        <v>0</v>
      </c>
      <c r="AF97" s="24">
        <f t="shared" si="85"/>
        <v>0</v>
      </c>
      <c r="AG97" s="24">
        <f t="shared" si="86"/>
        <v>0</v>
      </c>
      <c r="AH97" s="24">
        <f t="shared" si="87"/>
        <v>0</v>
      </c>
      <c r="AI97" s="24">
        <f t="shared" si="88"/>
        <v>0</v>
      </c>
      <c r="AJ97" s="262">
        <f t="shared" si="108"/>
        <v>0</v>
      </c>
      <c r="AK97" s="262">
        <f t="shared" si="89"/>
        <v>0</v>
      </c>
      <c r="AL97" s="262">
        <f t="shared" si="90"/>
        <v>0</v>
      </c>
      <c r="AM97" s="248">
        <f t="shared" si="91"/>
        <v>0</v>
      </c>
      <c r="AN97" s="250">
        <f t="shared" si="92"/>
        <v>0</v>
      </c>
      <c r="AO97" s="24">
        <f t="shared" si="93"/>
        <v>0</v>
      </c>
      <c r="AP97" s="24">
        <f t="shared" si="94"/>
        <v>0</v>
      </c>
      <c r="AQ97" s="24">
        <f t="shared" si="95"/>
        <v>0</v>
      </c>
      <c r="AR97" s="24">
        <f t="shared" si="96"/>
        <v>0</v>
      </c>
      <c r="AS97">
        <f t="shared" si="97"/>
        <v>0</v>
      </c>
      <c r="AT97">
        <f t="shared" si="98"/>
        <v>0</v>
      </c>
      <c r="AU97" s="137">
        <f t="shared" si="99"/>
        <v>0</v>
      </c>
      <c r="AV97" s="138">
        <f t="shared" si="100"/>
        <v>1</v>
      </c>
      <c r="AW97" s="138">
        <f t="shared" si="101"/>
        <v>9.9999999999999995E-8</v>
      </c>
      <c r="AX97">
        <f t="shared" si="102"/>
        <v>0</v>
      </c>
      <c r="AY97">
        <f t="shared" si="103"/>
        <v>0</v>
      </c>
      <c r="AZ97">
        <f t="shared" si="104"/>
        <v>1</v>
      </c>
      <c r="BA97">
        <f t="shared" si="105"/>
        <v>0</v>
      </c>
      <c r="BB97" s="137">
        <f t="shared" si="106"/>
        <v>0</v>
      </c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</row>
    <row r="98" spans="1:89" customFormat="1" ht="15" customHeight="1" x14ac:dyDescent="0.25">
      <c r="A98" s="22">
        <f t="shared" si="72"/>
        <v>88</v>
      </c>
      <c r="B98" s="11"/>
      <c r="C98" s="199"/>
      <c r="D98" s="11"/>
      <c r="E98" s="12"/>
      <c r="F98" s="13"/>
      <c r="G98" s="12"/>
      <c r="H98" s="31" t="str">
        <f t="shared" si="73"/>
        <v/>
      </c>
      <c r="I98" s="12"/>
      <c r="J98" s="13"/>
      <c r="K98" s="12"/>
      <c r="L98" s="31" t="str">
        <f t="shared" si="74"/>
        <v/>
      </c>
      <c r="M98" s="131" t="str">
        <f t="shared" si="75"/>
        <v/>
      </c>
      <c r="N98" s="181" t="str">
        <f t="shared" si="76"/>
        <v/>
      </c>
      <c r="O98" s="190"/>
      <c r="P98" s="192"/>
      <c r="Q98" s="132" t="str">
        <f t="shared" si="77"/>
        <v/>
      </c>
      <c r="R98" s="133"/>
      <c r="S98" s="133"/>
      <c r="T98" s="139"/>
      <c r="U98" s="140"/>
      <c r="V98" s="22"/>
      <c r="X98">
        <f t="shared" si="107"/>
        <v>0</v>
      </c>
      <c r="Y98" s="24">
        <f t="shared" si="78"/>
        <v>1</v>
      </c>
      <c r="Z98" s="24">
        <f t="shared" si="79"/>
        <v>0</v>
      </c>
      <c r="AA98" s="24">
        <f t="shared" si="80"/>
        <v>0</v>
      </c>
      <c r="AB98" s="136">
        <f t="shared" si="81"/>
        <v>0</v>
      </c>
      <c r="AC98" s="24">
        <f t="shared" si="82"/>
        <v>0</v>
      </c>
      <c r="AD98" s="24">
        <f t="shared" si="83"/>
        <v>0</v>
      </c>
      <c r="AE98" s="24">
        <f t="shared" si="84"/>
        <v>0</v>
      </c>
      <c r="AF98" s="24">
        <f t="shared" si="85"/>
        <v>0</v>
      </c>
      <c r="AG98" s="24">
        <f t="shared" si="86"/>
        <v>0</v>
      </c>
      <c r="AH98" s="24">
        <f t="shared" si="87"/>
        <v>0</v>
      </c>
      <c r="AI98" s="24">
        <f t="shared" si="88"/>
        <v>0</v>
      </c>
      <c r="AJ98" s="262">
        <f t="shared" si="108"/>
        <v>0</v>
      </c>
      <c r="AK98" s="262">
        <f t="shared" si="89"/>
        <v>0</v>
      </c>
      <c r="AL98" s="262">
        <f t="shared" si="90"/>
        <v>0</v>
      </c>
      <c r="AM98" s="248">
        <f t="shared" si="91"/>
        <v>0</v>
      </c>
      <c r="AN98" s="250">
        <f t="shared" si="92"/>
        <v>0</v>
      </c>
      <c r="AO98" s="24">
        <f t="shared" si="93"/>
        <v>0</v>
      </c>
      <c r="AP98" s="24">
        <f t="shared" si="94"/>
        <v>0</v>
      </c>
      <c r="AQ98" s="24">
        <f t="shared" si="95"/>
        <v>0</v>
      </c>
      <c r="AR98" s="24">
        <f t="shared" si="96"/>
        <v>0</v>
      </c>
      <c r="AS98">
        <f t="shared" si="97"/>
        <v>0</v>
      </c>
      <c r="AT98">
        <f t="shared" si="98"/>
        <v>0</v>
      </c>
      <c r="AU98" s="137">
        <f t="shared" si="99"/>
        <v>0</v>
      </c>
      <c r="AV98" s="138">
        <f t="shared" si="100"/>
        <v>1</v>
      </c>
      <c r="AW98" s="138">
        <f t="shared" si="101"/>
        <v>9.9999999999999995E-8</v>
      </c>
      <c r="AX98">
        <f t="shared" si="102"/>
        <v>0</v>
      </c>
      <c r="AY98">
        <f t="shared" si="103"/>
        <v>0</v>
      </c>
      <c r="AZ98">
        <f t="shared" si="104"/>
        <v>1</v>
      </c>
      <c r="BA98">
        <f t="shared" si="105"/>
        <v>0</v>
      </c>
      <c r="BB98" s="137">
        <f t="shared" si="106"/>
        <v>0</v>
      </c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</row>
    <row r="99" spans="1:89" customFormat="1" ht="15" customHeight="1" x14ac:dyDescent="0.25">
      <c r="A99" s="22">
        <f t="shared" si="72"/>
        <v>89</v>
      </c>
      <c r="B99" s="11"/>
      <c r="C99" s="199"/>
      <c r="D99" s="11"/>
      <c r="E99" s="12"/>
      <c r="F99" s="13"/>
      <c r="G99" s="12"/>
      <c r="H99" s="31" t="str">
        <f t="shared" si="73"/>
        <v/>
      </c>
      <c r="I99" s="12"/>
      <c r="J99" s="13"/>
      <c r="K99" s="12"/>
      <c r="L99" s="31" t="str">
        <f t="shared" si="74"/>
        <v/>
      </c>
      <c r="M99" s="131" t="str">
        <f t="shared" si="75"/>
        <v/>
      </c>
      <c r="N99" s="181" t="str">
        <f t="shared" si="76"/>
        <v/>
      </c>
      <c r="O99" s="190"/>
      <c r="P99" s="192"/>
      <c r="Q99" s="132" t="str">
        <f t="shared" si="77"/>
        <v/>
      </c>
      <c r="R99" s="133"/>
      <c r="S99" s="133"/>
      <c r="T99" s="139"/>
      <c r="U99" s="140"/>
      <c r="V99" s="22"/>
      <c r="X99">
        <f t="shared" si="107"/>
        <v>0</v>
      </c>
      <c r="Y99" s="24">
        <f t="shared" si="78"/>
        <v>1</v>
      </c>
      <c r="Z99" s="24">
        <f t="shared" si="79"/>
        <v>0</v>
      </c>
      <c r="AA99" s="24">
        <f t="shared" si="80"/>
        <v>0</v>
      </c>
      <c r="AB99" s="136">
        <f t="shared" si="81"/>
        <v>0</v>
      </c>
      <c r="AC99" s="24">
        <f t="shared" si="82"/>
        <v>0</v>
      </c>
      <c r="AD99" s="24">
        <f t="shared" si="83"/>
        <v>0</v>
      </c>
      <c r="AE99" s="24">
        <f t="shared" si="84"/>
        <v>0</v>
      </c>
      <c r="AF99" s="24">
        <f t="shared" si="85"/>
        <v>0</v>
      </c>
      <c r="AG99" s="24">
        <f t="shared" si="86"/>
        <v>0</v>
      </c>
      <c r="AH99" s="24">
        <f t="shared" si="87"/>
        <v>0</v>
      </c>
      <c r="AI99" s="24">
        <f t="shared" si="88"/>
        <v>0</v>
      </c>
      <c r="AJ99" s="262">
        <f t="shared" si="108"/>
        <v>0</v>
      </c>
      <c r="AK99" s="262">
        <f t="shared" si="89"/>
        <v>0</v>
      </c>
      <c r="AL99" s="262">
        <f t="shared" si="90"/>
        <v>0</v>
      </c>
      <c r="AM99" s="248">
        <f t="shared" si="91"/>
        <v>0</v>
      </c>
      <c r="AN99" s="250">
        <f t="shared" si="92"/>
        <v>0</v>
      </c>
      <c r="AO99" s="24">
        <f t="shared" si="93"/>
        <v>0</v>
      </c>
      <c r="AP99" s="24">
        <f t="shared" si="94"/>
        <v>0</v>
      </c>
      <c r="AQ99" s="24">
        <f t="shared" si="95"/>
        <v>0</v>
      </c>
      <c r="AR99" s="24">
        <f t="shared" si="96"/>
        <v>0</v>
      </c>
      <c r="AS99">
        <f t="shared" si="97"/>
        <v>0</v>
      </c>
      <c r="AT99">
        <f t="shared" si="98"/>
        <v>0</v>
      </c>
      <c r="AU99" s="137">
        <f t="shared" si="99"/>
        <v>0</v>
      </c>
      <c r="AV99" s="138">
        <f t="shared" si="100"/>
        <v>1</v>
      </c>
      <c r="AW99" s="138">
        <f t="shared" si="101"/>
        <v>9.9999999999999995E-8</v>
      </c>
      <c r="AX99">
        <f t="shared" si="102"/>
        <v>0</v>
      </c>
      <c r="AY99">
        <f t="shared" si="103"/>
        <v>0</v>
      </c>
      <c r="AZ99">
        <f t="shared" si="104"/>
        <v>1</v>
      </c>
      <c r="BA99">
        <f t="shared" si="105"/>
        <v>0</v>
      </c>
      <c r="BB99" s="137">
        <f t="shared" si="106"/>
        <v>0</v>
      </c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</row>
    <row r="100" spans="1:89" customFormat="1" ht="15" customHeight="1" x14ac:dyDescent="0.25">
      <c r="A100" s="22">
        <f t="shared" si="72"/>
        <v>90</v>
      </c>
      <c r="B100" s="11"/>
      <c r="C100" s="199"/>
      <c r="D100" s="11"/>
      <c r="E100" s="12"/>
      <c r="F100" s="13"/>
      <c r="G100" s="12"/>
      <c r="H100" s="31" t="str">
        <f t="shared" si="73"/>
        <v/>
      </c>
      <c r="I100" s="12"/>
      <c r="J100" s="13"/>
      <c r="K100" s="12"/>
      <c r="L100" s="31" t="str">
        <f t="shared" si="74"/>
        <v/>
      </c>
      <c r="M100" s="131" t="str">
        <f t="shared" si="75"/>
        <v/>
      </c>
      <c r="N100" s="181" t="str">
        <f t="shared" si="76"/>
        <v/>
      </c>
      <c r="O100" s="190"/>
      <c r="P100" s="192"/>
      <c r="Q100" s="132" t="str">
        <f t="shared" si="77"/>
        <v/>
      </c>
      <c r="R100" s="133"/>
      <c r="S100" s="133"/>
      <c r="T100" s="139"/>
      <c r="U100" s="140"/>
      <c r="V100" s="22"/>
      <c r="X100">
        <f t="shared" si="107"/>
        <v>0</v>
      </c>
      <c r="Y100" s="24">
        <f t="shared" si="78"/>
        <v>1</v>
      </c>
      <c r="Z100" s="24">
        <f t="shared" si="79"/>
        <v>0</v>
      </c>
      <c r="AA100" s="24">
        <f t="shared" si="80"/>
        <v>0</v>
      </c>
      <c r="AB100" s="136">
        <f t="shared" si="81"/>
        <v>0</v>
      </c>
      <c r="AC100" s="24">
        <f t="shared" si="82"/>
        <v>0</v>
      </c>
      <c r="AD100" s="24">
        <f t="shared" si="83"/>
        <v>0</v>
      </c>
      <c r="AE100" s="24">
        <f t="shared" si="84"/>
        <v>0</v>
      </c>
      <c r="AF100" s="24">
        <f t="shared" si="85"/>
        <v>0</v>
      </c>
      <c r="AG100" s="24">
        <f t="shared" si="86"/>
        <v>0</v>
      </c>
      <c r="AH100" s="24">
        <f t="shared" si="87"/>
        <v>0</v>
      </c>
      <c r="AI100" s="24">
        <f t="shared" si="88"/>
        <v>0</v>
      </c>
      <c r="AJ100" s="262">
        <f t="shared" si="108"/>
        <v>0</v>
      </c>
      <c r="AK100" s="262">
        <f t="shared" si="89"/>
        <v>0</v>
      </c>
      <c r="AL100" s="262">
        <f t="shared" si="90"/>
        <v>0</v>
      </c>
      <c r="AM100" s="248">
        <f t="shared" si="91"/>
        <v>0</v>
      </c>
      <c r="AN100" s="250">
        <f t="shared" si="92"/>
        <v>0</v>
      </c>
      <c r="AO100" s="24">
        <f t="shared" si="93"/>
        <v>0</v>
      </c>
      <c r="AP100" s="24">
        <f t="shared" si="94"/>
        <v>0</v>
      </c>
      <c r="AQ100" s="24">
        <f t="shared" si="95"/>
        <v>0</v>
      </c>
      <c r="AR100" s="24">
        <f t="shared" si="96"/>
        <v>0</v>
      </c>
      <c r="AS100">
        <f t="shared" si="97"/>
        <v>0</v>
      </c>
      <c r="AT100">
        <f t="shared" si="98"/>
        <v>0</v>
      </c>
      <c r="AU100" s="137">
        <f t="shared" si="99"/>
        <v>0</v>
      </c>
      <c r="AV100" s="138">
        <f t="shared" si="100"/>
        <v>1</v>
      </c>
      <c r="AW100" s="138">
        <f t="shared" si="101"/>
        <v>9.9999999999999995E-8</v>
      </c>
      <c r="AX100">
        <f t="shared" si="102"/>
        <v>0</v>
      </c>
      <c r="AY100">
        <f t="shared" si="103"/>
        <v>0</v>
      </c>
      <c r="AZ100">
        <f t="shared" si="104"/>
        <v>1</v>
      </c>
      <c r="BA100">
        <f t="shared" si="105"/>
        <v>0</v>
      </c>
      <c r="BB100" s="137">
        <f t="shared" si="106"/>
        <v>0</v>
      </c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</row>
    <row r="101" spans="1:89" customFormat="1" ht="15" customHeight="1" x14ac:dyDescent="0.25">
      <c r="A101" s="22">
        <f t="shared" si="72"/>
        <v>91</v>
      </c>
      <c r="B101" s="11"/>
      <c r="C101" s="199"/>
      <c r="D101" s="11"/>
      <c r="E101" s="12"/>
      <c r="F101" s="13"/>
      <c r="G101" s="12"/>
      <c r="H101" s="31" t="str">
        <f t="shared" si="73"/>
        <v/>
      </c>
      <c r="I101" s="12"/>
      <c r="J101" s="13"/>
      <c r="K101" s="12"/>
      <c r="L101" s="31" t="str">
        <f t="shared" si="74"/>
        <v/>
      </c>
      <c r="M101" s="131" t="str">
        <f t="shared" si="75"/>
        <v/>
      </c>
      <c r="N101" s="181" t="str">
        <f t="shared" si="76"/>
        <v/>
      </c>
      <c r="O101" s="190"/>
      <c r="P101" s="192"/>
      <c r="Q101" s="132" t="str">
        <f t="shared" si="77"/>
        <v/>
      </c>
      <c r="R101" s="133"/>
      <c r="S101" s="133"/>
      <c r="T101" s="139"/>
      <c r="U101" s="140"/>
      <c r="V101" s="22"/>
      <c r="X101">
        <f t="shared" si="107"/>
        <v>0</v>
      </c>
      <c r="Y101" s="24">
        <f t="shared" si="78"/>
        <v>1</v>
      </c>
      <c r="Z101" s="24">
        <f t="shared" si="79"/>
        <v>0</v>
      </c>
      <c r="AA101" s="24">
        <f t="shared" si="80"/>
        <v>0</v>
      </c>
      <c r="AB101" s="136">
        <f t="shared" si="81"/>
        <v>0</v>
      </c>
      <c r="AC101" s="24">
        <f t="shared" si="82"/>
        <v>0</v>
      </c>
      <c r="AD101" s="24">
        <f t="shared" si="83"/>
        <v>0</v>
      </c>
      <c r="AE101" s="24">
        <f t="shared" si="84"/>
        <v>0</v>
      </c>
      <c r="AF101" s="24">
        <f t="shared" si="85"/>
        <v>0</v>
      </c>
      <c r="AG101" s="24">
        <f t="shared" si="86"/>
        <v>0</v>
      </c>
      <c r="AH101" s="24">
        <f t="shared" si="87"/>
        <v>0</v>
      </c>
      <c r="AI101" s="24">
        <f t="shared" si="88"/>
        <v>0</v>
      </c>
      <c r="AJ101" s="262">
        <f t="shared" si="108"/>
        <v>0</v>
      </c>
      <c r="AK101" s="262">
        <f t="shared" si="89"/>
        <v>0</v>
      </c>
      <c r="AL101" s="262">
        <f t="shared" si="90"/>
        <v>0</v>
      </c>
      <c r="AM101" s="248">
        <f t="shared" si="91"/>
        <v>0</v>
      </c>
      <c r="AN101" s="250">
        <f t="shared" si="92"/>
        <v>0</v>
      </c>
      <c r="AO101" s="24">
        <f t="shared" si="93"/>
        <v>0</v>
      </c>
      <c r="AP101" s="24">
        <f t="shared" si="94"/>
        <v>0</v>
      </c>
      <c r="AQ101" s="24">
        <f t="shared" si="95"/>
        <v>0</v>
      </c>
      <c r="AR101" s="24">
        <f t="shared" si="96"/>
        <v>0</v>
      </c>
      <c r="AS101">
        <f t="shared" si="97"/>
        <v>0</v>
      </c>
      <c r="AT101">
        <f t="shared" si="98"/>
        <v>0</v>
      </c>
      <c r="AU101" s="137">
        <f t="shared" si="99"/>
        <v>0</v>
      </c>
      <c r="AV101" s="138">
        <f t="shared" si="100"/>
        <v>1</v>
      </c>
      <c r="AW101" s="138">
        <f t="shared" si="101"/>
        <v>9.9999999999999995E-8</v>
      </c>
      <c r="AX101">
        <f t="shared" si="102"/>
        <v>0</v>
      </c>
      <c r="AY101">
        <f t="shared" si="103"/>
        <v>0</v>
      </c>
      <c r="AZ101">
        <f t="shared" si="104"/>
        <v>1</v>
      </c>
      <c r="BA101">
        <f t="shared" si="105"/>
        <v>0</v>
      </c>
      <c r="BB101" s="137">
        <f t="shared" si="106"/>
        <v>0</v>
      </c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</row>
    <row r="102" spans="1:89" customFormat="1" ht="15" customHeight="1" x14ac:dyDescent="0.25">
      <c r="A102" s="22">
        <f t="shared" si="72"/>
        <v>92</v>
      </c>
      <c r="B102" s="11"/>
      <c r="C102" s="199"/>
      <c r="D102" s="11"/>
      <c r="E102" s="12"/>
      <c r="F102" s="13"/>
      <c r="G102" s="12"/>
      <c r="H102" s="31" t="str">
        <f t="shared" si="73"/>
        <v/>
      </c>
      <c r="I102" s="12"/>
      <c r="J102" s="13"/>
      <c r="K102" s="12"/>
      <c r="L102" s="31" t="str">
        <f t="shared" si="74"/>
        <v/>
      </c>
      <c r="M102" s="131" t="str">
        <f t="shared" si="75"/>
        <v/>
      </c>
      <c r="N102" s="181" t="str">
        <f t="shared" si="76"/>
        <v/>
      </c>
      <c r="O102" s="190"/>
      <c r="P102" s="192"/>
      <c r="Q102" s="132" t="str">
        <f t="shared" si="77"/>
        <v/>
      </c>
      <c r="R102" s="133"/>
      <c r="S102" s="133"/>
      <c r="T102" s="139"/>
      <c r="U102" s="140"/>
      <c r="V102" s="22"/>
      <c r="X102">
        <f t="shared" si="107"/>
        <v>0</v>
      </c>
      <c r="Y102" s="24">
        <f t="shared" si="78"/>
        <v>1</v>
      </c>
      <c r="Z102" s="24">
        <f t="shared" si="79"/>
        <v>0</v>
      </c>
      <c r="AA102" s="24">
        <f t="shared" si="80"/>
        <v>0</v>
      </c>
      <c r="AB102" s="136">
        <f t="shared" si="81"/>
        <v>0</v>
      </c>
      <c r="AC102" s="24">
        <f t="shared" si="82"/>
        <v>0</v>
      </c>
      <c r="AD102" s="24">
        <f t="shared" si="83"/>
        <v>0</v>
      </c>
      <c r="AE102" s="24">
        <f t="shared" si="84"/>
        <v>0</v>
      </c>
      <c r="AF102" s="24">
        <f t="shared" si="85"/>
        <v>0</v>
      </c>
      <c r="AG102" s="24">
        <f t="shared" si="86"/>
        <v>0</v>
      </c>
      <c r="AH102" s="24">
        <f t="shared" si="87"/>
        <v>0</v>
      </c>
      <c r="AI102" s="24">
        <f t="shared" si="88"/>
        <v>0</v>
      </c>
      <c r="AJ102" s="262">
        <f t="shared" si="108"/>
        <v>0</v>
      </c>
      <c r="AK102" s="262">
        <f t="shared" si="89"/>
        <v>0</v>
      </c>
      <c r="AL102" s="262">
        <f t="shared" si="90"/>
        <v>0</v>
      </c>
      <c r="AM102" s="248">
        <f t="shared" si="91"/>
        <v>0</v>
      </c>
      <c r="AN102" s="250">
        <f t="shared" si="92"/>
        <v>0</v>
      </c>
      <c r="AO102" s="24">
        <f t="shared" si="93"/>
        <v>0</v>
      </c>
      <c r="AP102" s="24">
        <f t="shared" si="94"/>
        <v>0</v>
      </c>
      <c r="AQ102" s="24">
        <f t="shared" si="95"/>
        <v>0</v>
      </c>
      <c r="AR102" s="24">
        <f t="shared" si="96"/>
        <v>0</v>
      </c>
      <c r="AS102">
        <f t="shared" si="97"/>
        <v>0</v>
      </c>
      <c r="AT102">
        <f t="shared" si="98"/>
        <v>0</v>
      </c>
      <c r="AU102" s="137">
        <f t="shared" si="99"/>
        <v>0</v>
      </c>
      <c r="AV102" s="138">
        <f t="shared" si="100"/>
        <v>1</v>
      </c>
      <c r="AW102" s="138">
        <f t="shared" si="101"/>
        <v>9.9999999999999995E-8</v>
      </c>
      <c r="AX102">
        <f t="shared" si="102"/>
        <v>0</v>
      </c>
      <c r="AY102">
        <f t="shared" si="103"/>
        <v>0</v>
      </c>
      <c r="AZ102">
        <f t="shared" si="104"/>
        <v>1</v>
      </c>
      <c r="BA102">
        <f t="shared" si="105"/>
        <v>0</v>
      </c>
      <c r="BB102" s="137">
        <f t="shared" si="106"/>
        <v>0</v>
      </c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</row>
    <row r="103" spans="1:89" customFormat="1" ht="15" customHeight="1" x14ac:dyDescent="0.25">
      <c r="A103" s="22">
        <f t="shared" si="72"/>
        <v>93</v>
      </c>
      <c r="B103" s="11"/>
      <c r="C103" s="199"/>
      <c r="D103" s="11"/>
      <c r="E103" s="12"/>
      <c r="F103" s="13"/>
      <c r="G103" s="12"/>
      <c r="H103" s="31" t="str">
        <f t="shared" si="73"/>
        <v/>
      </c>
      <c r="I103" s="12"/>
      <c r="J103" s="13"/>
      <c r="K103" s="12"/>
      <c r="L103" s="31" t="str">
        <f t="shared" si="74"/>
        <v/>
      </c>
      <c r="M103" s="131" t="str">
        <f t="shared" si="75"/>
        <v/>
      </c>
      <c r="N103" s="181" t="str">
        <f t="shared" si="76"/>
        <v/>
      </c>
      <c r="O103" s="190"/>
      <c r="P103" s="192"/>
      <c r="Q103" s="132" t="str">
        <f t="shared" si="77"/>
        <v/>
      </c>
      <c r="R103" s="133"/>
      <c r="S103" s="133"/>
      <c r="T103" s="139"/>
      <c r="U103" s="140"/>
      <c r="V103" s="22"/>
      <c r="X103">
        <f t="shared" si="107"/>
        <v>0</v>
      </c>
      <c r="Y103" s="24">
        <f t="shared" si="78"/>
        <v>1</v>
      </c>
      <c r="Z103" s="24">
        <f t="shared" si="79"/>
        <v>0</v>
      </c>
      <c r="AA103" s="24">
        <f t="shared" si="80"/>
        <v>0</v>
      </c>
      <c r="AB103" s="136">
        <f t="shared" si="81"/>
        <v>0</v>
      </c>
      <c r="AC103" s="24">
        <f t="shared" si="82"/>
        <v>0</v>
      </c>
      <c r="AD103" s="24">
        <f t="shared" si="83"/>
        <v>0</v>
      </c>
      <c r="AE103" s="24">
        <f t="shared" si="84"/>
        <v>0</v>
      </c>
      <c r="AF103" s="24">
        <f t="shared" si="85"/>
        <v>0</v>
      </c>
      <c r="AG103" s="24">
        <f t="shared" si="86"/>
        <v>0</v>
      </c>
      <c r="AH103" s="24">
        <f t="shared" si="87"/>
        <v>0</v>
      </c>
      <c r="AI103" s="24">
        <f t="shared" si="88"/>
        <v>0</v>
      </c>
      <c r="AJ103" s="262">
        <f t="shared" si="108"/>
        <v>0</v>
      </c>
      <c r="AK103" s="262">
        <f t="shared" si="89"/>
        <v>0</v>
      </c>
      <c r="AL103" s="262">
        <f t="shared" si="90"/>
        <v>0</v>
      </c>
      <c r="AM103" s="248">
        <f t="shared" si="91"/>
        <v>0</v>
      </c>
      <c r="AN103" s="250">
        <f t="shared" si="92"/>
        <v>0</v>
      </c>
      <c r="AO103" s="24">
        <f t="shared" si="93"/>
        <v>0</v>
      </c>
      <c r="AP103" s="24">
        <f t="shared" si="94"/>
        <v>0</v>
      </c>
      <c r="AQ103" s="24">
        <f t="shared" si="95"/>
        <v>0</v>
      </c>
      <c r="AR103" s="24">
        <f t="shared" si="96"/>
        <v>0</v>
      </c>
      <c r="AS103">
        <f t="shared" si="97"/>
        <v>0</v>
      </c>
      <c r="AT103">
        <f t="shared" si="98"/>
        <v>0</v>
      </c>
      <c r="AU103" s="137">
        <f t="shared" si="99"/>
        <v>0</v>
      </c>
      <c r="AV103" s="138">
        <f t="shared" si="100"/>
        <v>1</v>
      </c>
      <c r="AW103" s="138">
        <f t="shared" si="101"/>
        <v>9.9999999999999995E-8</v>
      </c>
      <c r="AX103">
        <f t="shared" si="102"/>
        <v>0</v>
      </c>
      <c r="AY103">
        <f t="shared" si="103"/>
        <v>0</v>
      </c>
      <c r="AZ103">
        <f t="shared" si="104"/>
        <v>1</v>
      </c>
      <c r="BA103">
        <f t="shared" si="105"/>
        <v>0</v>
      </c>
      <c r="BB103" s="137">
        <f t="shared" si="106"/>
        <v>0</v>
      </c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</row>
    <row r="104" spans="1:89" customFormat="1" ht="15" customHeight="1" x14ac:dyDescent="0.25">
      <c r="A104" s="22">
        <f t="shared" si="72"/>
        <v>94</v>
      </c>
      <c r="B104" s="11"/>
      <c r="C104" s="199"/>
      <c r="D104" s="11"/>
      <c r="E104" s="12"/>
      <c r="F104" s="13"/>
      <c r="G104" s="12"/>
      <c r="H104" s="31" t="str">
        <f t="shared" si="73"/>
        <v/>
      </c>
      <c r="I104" s="12"/>
      <c r="J104" s="13"/>
      <c r="K104" s="12"/>
      <c r="L104" s="31" t="str">
        <f t="shared" si="74"/>
        <v/>
      </c>
      <c r="M104" s="131" t="str">
        <f t="shared" si="75"/>
        <v/>
      </c>
      <c r="N104" s="181" t="str">
        <f t="shared" si="76"/>
        <v/>
      </c>
      <c r="O104" s="190"/>
      <c r="P104" s="192"/>
      <c r="Q104" s="132" t="str">
        <f t="shared" si="77"/>
        <v/>
      </c>
      <c r="R104" s="133"/>
      <c r="S104" s="133"/>
      <c r="T104" s="139"/>
      <c r="U104" s="140"/>
      <c r="V104" s="22"/>
      <c r="X104">
        <f t="shared" si="107"/>
        <v>0</v>
      </c>
      <c r="Y104" s="24">
        <f t="shared" si="78"/>
        <v>1</v>
      </c>
      <c r="Z104" s="24">
        <f t="shared" si="79"/>
        <v>0</v>
      </c>
      <c r="AA104" s="24">
        <f t="shared" si="80"/>
        <v>0</v>
      </c>
      <c r="AB104" s="136">
        <f t="shared" si="81"/>
        <v>0</v>
      </c>
      <c r="AC104" s="24">
        <f t="shared" si="82"/>
        <v>0</v>
      </c>
      <c r="AD104" s="24">
        <f t="shared" si="83"/>
        <v>0</v>
      </c>
      <c r="AE104" s="24">
        <f t="shared" si="84"/>
        <v>0</v>
      </c>
      <c r="AF104" s="24">
        <f t="shared" si="85"/>
        <v>0</v>
      </c>
      <c r="AG104" s="24">
        <f t="shared" si="86"/>
        <v>0</v>
      </c>
      <c r="AH104" s="24">
        <f t="shared" si="87"/>
        <v>0</v>
      </c>
      <c r="AI104" s="24">
        <f t="shared" si="88"/>
        <v>0</v>
      </c>
      <c r="AJ104" s="262">
        <f t="shared" si="108"/>
        <v>0</v>
      </c>
      <c r="AK104" s="262">
        <f t="shared" si="89"/>
        <v>0</v>
      </c>
      <c r="AL104" s="262">
        <f t="shared" si="90"/>
        <v>0</v>
      </c>
      <c r="AM104" s="248">
        <f t="shared" si="91"/>
        <v>0</v>
      </c>
      <c r="AN104" s="250">
        <f t="shared" si="92"/>
        <v>0</v>
      </c>
      <c r="AO104" s="24">
        <f t="shared" si="93"/>
        <v>0</v>
      </c>
      <c r="AP104" s="24">
        <f t="shared" si="94"/>
        <v>0</v>
      </c>
      <c r="AQ104" s="24">
        <f t="shared" si="95"/>
        <v>0</v>
      </c>
      <c r="AR104" s="24">
        <f t="shared" si="96"/>
        <v>0</v>
      </c>
      <c r="AS104">
        <f t="shared" si="97"/>
        <v>0</v>
      </c>
      <c r="AT104">
        <f t="shared" si="98"/>
        <v>0</v>
      </c>
      <c r="AU104" s="137">
        <f t="shared" si="99"/>
        <v>0</v>
      </c>
      <c r="AV104" s="138">
        <f t="shared" si="100"/>
        <v>1</v>
      </c>
      <c r="AW104" s="138">
        <f t="shared" si="101"/>
        <v>9.9999999999999995E-8</v>
      </c>
      <c r="AX104">
        <f t="shared" si="102"/>
        <v>0</v>
      </c>
      <c r="AY104">
        <f t="shared" si="103"/>
        <v>0</v>
      </c>
      <c r="AZ104">
        <f t="shared" si="104"/>
        <v>1</v>
      </c>
      <c r="BA104">
        <f t="shared" si="105"/>
        <v>0</v>
      </c>
      <c r="BB104" s="137">
        <f t="shared" si="106"/>
        <v>0</v>
      </c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</row>
    <row r="105" spans="1:89" customFormat="1" ht="15" customHeight="1" x14ac:dyDescent="0.25">
      <c r="A105" s="22">
        <f t="shared" si="72"/>
        <v>95</v>
      </c>
      <c r="B105" s="11"/>
      <c r="C105" s="199"/>
      <c r="D105" s="11"/>
      <c r="E105" s="12"/>
      <c r="F105" s="13"/>
      <c r="G105" s="12"/>
      <c r="H105" s="31" t="str">
        <f t="shared" si="73"/>
        <v/>
      </c>
      <c r="I105" s="12"/>
      <c r="J105" s="13"/>
      <c r="K105" s="12"/>
      <c r="L105" s="31" t="str">
        <f t="shared" si="74"/>
        <v/>
      </c>
      <c r="M105" s="131" t="str">
        <f t="shared" si="75"/>
        <v/>
      </c>
      <c r="N105" s="181" t="str">
        <f t="shared" si="76"/>
        <v/>
      </c>
      <c r="O105" s="190"/>
      <c r="P105" s="192"/>
      <c r="Q105" s="132" t="str">
        <f t="shared" si="77"/>
        <v/>
      </c>
      <c r="R105" s="133"/>
      <c r="S105" s="133"/>
      <c r="T105" s="139"/>
      <c r="U105" s="140"/>
      <c r="V105" s="22"/>
      <c r="X105">
        <f t="shared" si="107"/>
        <v>0</v>
      </c>
      <c r="Y105" s="24">
        <f t="shared" si="78"/>
        <v>1</v>
      </c>
      <c r="Z105" s="24">
        <f t="shared" si="79"/>
        <v>0</v>
      </c>
      <c r="AA105" s="24">
        <f t="shared" si="80"/>
        <v>0</v>
      </c>
      <c r="AB105" s="136">
        <f t="shared" si="81"/>
        <v>0</v>
      </c>
      <c r="AC105" s="24">
        <f t="shared" si="82"/>
        <v>0</v>
      </c>
      <c r="AD105" s="24">
        <f t="shared" si="83"/>
        <v>0</v>
      </c>
      <c r="AE105" s="24">
        <f t="shared" si="84"/>
        <v>0</v>
      </c>
      <c r="AF105" s="24">
        <f t="shared" si="85"/>
        <v>0</v>
      </c>
      <c r="AG105" s="24">
        <f t="shared" si="86"/>
        <v>0</v>
      </c>
      <c r="AH105" s="24">
        <f t="shared" si="87"/>
        <v>0</v>
      </c>
      <c r="AI105" s="24">
        <f t="shared" si="88"/>
        <v>0</v>
      </c>
      <c r="AJ105" s="262">
        <f t="shared" si="108"/>
        <v>0</v>
      </c>
      <c r="AK105" s="262">
        <f t="shared" si="89"/>
        <v>0</v>
      </c>
      <c r="AL105" s="262">
        <f t="shared" si="90"/>
        <v>0</v>
      </c>
      <c r="AM105" s="248">
        <f t="shared" si="91"/>
        <v>0</v>
      </c>
      <c r="AN105" s="250">
        <f t="shared" si="92"/>
        <v>0</v>
      </c>
      <c r="AO105" s="24">
        <f t="shared" si="93"/>
        <v>0</v>
      </c>
      <c r="AP105" s="24">
        <f t="shared" si="94"/>
        <v>0</v>
      </c>
      <c r="AQ105" s="24">
        <f t="shared" si="95"/>
        <v>0</v>
      </c>
      <c r="AR105" s="24">
        <f t="shared" si="96"/>
        <v>0</v>
      </c>
      <c r="AS105">
        <f t="shared" si="97"/>
        <v>0</v>
      </c>
      <c r="AT105">
        <f t="shared" si="98"/>
        <v>0</v>
      </c>
      <c r="AU105" s="137">
        <f t="shared" si="99"/>
        <v>0</v>
      </c>
      <c r="AV105" s="138">
        <f t="shared" si="100"/>
        <v>1</v>
      </c>
      <c r="AW105" s="138">
        <f t="shared" si="101"/>
        <v>9.9999999999999995E-8</v>
      </c>
      <c r="AX105">
        <f t="shared" si="102"/>
        <v>0</v>
      </c>
      <c r="AY105">
        <f t="shared" si="103"/>
        <v>0</v>
      </c>
      <c r="AZ105">
        <f t="shared" si="104"/>
        <v>1</v>
      </c>
      <c r="BA105">
        <f t="shared" si="105"/>
        <v>0</v>
      </c>
      <c r="BB105" s="137">
        <f t="shared" si="106"/>
        <v>0</v>
      </c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</row>
    <row r="106" spans="1:89" customFormat="1" ht="15" customHeight="1" x14ac:dyDescent="0.25">
      <c r="A106" s="22">
        <f t="shared" si="72"/>
        <v>96</v>
      </c>
      <c r="B106" s="11"/>
      <c r="C106" s="199"/>
      <c r="D106" s="11"/>
      <c r="E106" s="12"/>
      <c r="F106" s="13"/>
      <c r="G106" s="12"/>
      <c r="H106" s="31" t="str">
        <f t="shared" si="73"/>
        <v/>
      </c>
      <c r="I106" s="12"/>
      <c r="J106" s="13"/>
      <c r="K106" s="12"/>
      <c r="L106" s="31" t="str">
        <f t="shared" si="74"/>
        <v/>
      </c>
      <c r="M106" s="131" t="str">
        <f t="shared" si="75"/>
        <v/>
      </c>
      <c r="N106" s="181" t="str">
        <f t="shared" si="76"/>
        <v/>
      </c>
      <c r="O106" s="190"/>
      <c r="P106" s="192"/>
      <c r="Q106" s="132" t="str">
        <f t="shared" si="77"/>
        <v/>
      </c>
      <c r="R106" s="133"/>
      <c r="S106" s="133"/>
      <c r="T106" s="139"/>
      <c r="U106" s="140"/>
      <c r="V106" s="22"/>
      <c r="X106">
        <f t="shared" si="107"/>
        <v>0</v>
      </c>
      <c r="Y106" s="24">
        <f t="shared" si="78"/>
        <v>1</v>
      </c>
      <c r="Z106" s="24">
        <f t="shared" si="79"/>
        <v>0</v>
      </c>
      <c r="AA106" s="24">
        <f t="shared" si="80"/>
        <v>0</v>
      </c>
      <c r="AB106" s="136">
        <f t="shared" si="81"/>
        <v>0</v>
      </c>
      <c r="AC106" s="24">
        <f t="shared" si="82"/>
        <v>0</v>
      </c>
      <c r="AD106" s="24">
        <f t="shared" si="83"/>
        <v>0</v>
      </c>
      <c r="AE106" s="24">
        <f t="shared" si="84"/>
        <v>0</v>
      </c>
      <c r="AF106" s="24">
        <f t="shared" si="85"/>
        <v>0</v>
      </c>
      <c r="AG106" s="24">
        <f t="shared" si="86"/>
        <v>0</v>
      </c>
      <c r="AH106" s="24">
        <f t="shared" si="87"/>
        <v>0</v>
      </c>
      <c r="AI106" s="24">
        <f t="shared" si="88"/>
        <v>0</v>
      </c>
      <c r="AJ106" s="262">
        <f t="shared" si="108"/>
        <v>0</v>
      </c>
      <c r="AK106" s="262">
        <f t="shared" si="89"/>
        <v>0</v>
      </c>
      <c r="AL106" s="262">
        <f t="shared" si="90"/>
        <v>0</v>
      </c>
      <c r="AM106" s="248">
        <f t="shared" si="91"/>
        <v>0</v>
      </c>
      <c r="AN106" s="250">
        <f t="shared" si="92"/>
        <v>0</v>
      </c>
      <c r="AO106" s="24">
        <f t="shared" si="93"/>
        <v>0</v>
      </c>
      <c r="AP106" s="24">
        <f t="shared" si="94"/>
        <v>0</v>
      </c>
      <c r="AQ106" s="24">
        <f t="shared" si="95"/>
        <v>0</v>
      </c>
      <c r="AR106" s="24">
        <f t="shared" si="96"/>
        <v>0</v>
      </c>
      <c r="AS106">
        <f t="shared" si="97"/>
        <v>0</v>
      </c>
      <c r="AT106">
        <f t="shared" si="98"/>
        <v>0</v>
      </c>
      <c r="AU106" s="137">
        <f t="shared" si="99"/>
        <v>0</v>
      </c>
      <c r="AV106" s="138">
        <f t="shared" si="100"/>
        <v>1</v>
      </c>
      <c r="AW106" s="138">
        <f t="shared" si="101"/>
        <v>9.9999999999999995E-8</v>
      </c>
      <c r="AX106">
        <f t="shared" si="102"/>
        <v>0</v>
      </c>
      <c r="AY106">
        <f t="shared" si="103"/>
        <v>0</v>
      </c>
      <c r="AZ106">
        <f t="shared" si="104"/>
        <v>1</v>
      </c>
      <c r="BA106">
        <f t="shared" si="105"/>
        <v>0</v>
      </c>
      <c r="BB106" s="137">
        <f t="shared" si="106"/>
        <v>0</v>
      </c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</row>
    <row r="107" spans="1:89" customFormat="1" ht="15" customHeight="1" x14ac:dyDescent="0.25">
      <c r="A107" s="22">
        <f t="shared" si="72"/>
        <v>97</v>
      </c>
      <c r="B107" s="11"/>
      <c r="C107" s="199"/>
      <c r="D107" s="11"/>
      <c r="E107" s="12"/>
      <c r="F107" s="13"/>
      <c r="G107" s="12"/>
      <c r="H107" s="31" t="str">
        <f t="shared" ref="H107:H138" si="109">IF(preHaxis="",IF(AND(preKV=preKH,preKV&gt;0),90,""),IF(preHaxis&gt;90,preHaxis-90,preHaxis+90))</f>
        <v/>
      </c>
      <c r="I107" s="12"/>
      <c r="J107" s="13"/>
      <c r="K107" s="12"/>
      <c r="L107" s="31" t="str">
        <f t="shared" ref="L107:L138" si="110">IF(postHaxis="",IF(AND(postKV=postKH,postKV&gt;0),90,""),IF(postHaxis&gt;90,postHaxis-90,postHaxis+90))</f>
        <v/>
      </c>
      <c r="M107" s="131" t="str">
        <f t="shared" ref="M107:M138" si="111">IF(combivalidifier=1,siaMag,"")</f>
        <v/>
      </c>
      <c r="N107" s="181" t="str">
        <f t="shared" ref="N107:N138" si="112">IF(combivalidifier=1,siaAx,"")</f>
        <v/>
      </c>
      <c r="O107" s="190"/>
      <c r="P107" s="192"/>
      <c r="Q107" s="132" t="str">
        <f t="shared" ref="Q107:Q138" si="113">IF(prevalidifier*postvalidifier=0,"",IF(combivalidifier=1,IF(OR(preVaxis&lt;45,preVaxis&gt;135),"Please check Preop Axis value",IF(OR(postVaxis&lt;45,postVaxis&gt;135),"Please check Postop Axis value","Valid Entry")),"This data is excluded"))</f>
        <v/>
      </c>
      <c r="R107" s="133"/>
      <c r="S107" s="133"/>
      <c r="T107" s="139"/>
      <c r="U107" s="140"/>
      <c r="V107" s="22"/>
      <c r="X107">
        <f t="shared" si="107"/>
        <v>0</v>
      </c>
      <c r="Y107" s="24">
        <f t="shared" ref="Y107:Y138" si="114">IF(exclusion="yes",0,1)</f>
        <v>1</v>
      </c>
      <c r="Z107" s="24">
        <f t="shared" ref="Z107:Z138" si="115">IF(AND(preKH="",preKV="",preHaxis="",preVaxis=""),0,IF(AND(preKH&lt;&gt;"",preKV&lt;&gt;"",preHaxis&lt;&gt;"",preVaxis&lt;&gt;""),1,IF(AND(preKH=preKV,preKH&lt;&gt;""),1,0)))</f>
        <v>0</v>
      </c>
      <c r="AA107" s="24">
        <f t="shared" ref="AA107:AA138" si="116">IF(AND(postKH="",postKV="",postHaxis="",postVaxis=""),0,IF(AND(postKH&lt;&gt;"",postKV&lt;&gt;"",postHaxis&lt;&gt;"",postVaxis&lt;&gt;""),1,IF(AND(postKH=postKV,postKH&lt;&gt;""),1,0)))</f>
        <v>0</v>
      </c>
      <c r="AB107" s="136">
        <f t="shared" ref="AB107:AB138" si="117">exvalidifier*prevalidifier*postvalidifier</f>
        <v>0</v>
      </c>
      <c r="AC107" s="24">
        <f t="shared" ref="AC107:AC138" si="118">ABS(preKH-preKV)</f>
        <v>0</v>
      </c>
      <c r="AD107" s="24">
        <f t="shared" ref="AD107:AD138" si="119">IF(preKH=preKV,0,IF(preKH&gt;preKV,preHaxis,preVaxis))</f>
        <v>0</v>
      </c>
      <c r="AE107" s="24">
        <f t="shared" ref="AE107:AE138" si="120">ABS(postKH-postKV)</f>
        <v>0</v>
      </c>
      <c r="AF107" s="24">
        <f t="shared" ref="AF107:AF138" si="121">IF(postKH=postKV,0,IF(postKH&gt;postKV,postHaxis,postVaxis))</f>
        <v>0</v>
      </c>
      <c r="AG107" s="24">
        <f t="shared" ref="AG107:AG138" si="122">IFERROR(combivalidifier*AC107,0)</f>
        <v>0</v>
      </c>
      <c r="AH107" s="24">
        <f t="shared" ref="AH107:AH138" si="123">IFERROR(combivalidifier*AD107,0)</f>
        <v>0</v>
      </c>
      <c r="AI107" s="24">
        <f t="shared" ref="AI107:AI138" si="124">IFERROR(combivalidifier*AE107,0)</f>
        <v>0</v>
      </c>
      <c r="AJ107" s="262">
        <f t="shared" si="108"/>
        <v>0</v>
      </c>
      <c r="AK107" s="262">
        <f t="shared" ref="AK107:AK138" si="125">IF(AJ107=45,AJ107-epsilon,AJ107)</f>
        <v>0</v>
      </c>
      <c r="AL107" s="262">
        <f t="shared" ref="AL107:AL138" si="126">IF(AK107=135,AK107-epsilon,AK107)</f>
        <v>0</v>
      </c>
      <c r="AM107" s="248">
        <f t="shared" ref="AM107:AM138" si="127">IF(AL107=180,AL107-epsilon,AL107)</f>
        <v>0</v>
      </c>
      <c r="AN107" s="250">
        <f t="shared" ref="AN107:AN138" si="128">IFERROR(combivalidifier*AM107,0)</f>
        <v>0</v>
      </c>
      <c r="AO107" s="24">
        <f t="shared" ref="AO107:AO138" si="129">preMag*COS(RADIANS(2*preAxis))</f>
        <v>0</v>
      </c>
      <c r="AP107" s="24">
        <f t="shared" ref="AP107:AP138" si="130">preMag*SIN(RADIANS(2*preAxis))</f>
        <v>0</v>
      </c>
      <c r="AQ107" s="24">
        <f t="shared" ref="AQ107:AQ138" si="131">postMag*COS(RADIANS(2*postAxis))</f>
        <v>0</v>
      </c>
      <c r="AR107" s="24">
        <f t="shared" ref="AR107:AR138" si="132">postMag*SIN(RADIANS(2*postAxis))</f>
        <v>0</v>
      </c>
      <c r="AS107">
        <f t="shared" ref="AS107:AS138" si="133">postx-prex</f>
        <v>0</v>
      </c>
      <c r="AT107">
        <f t="shared" ref="AT107:AT138" si="134">posty-prey</f>
        <v>0</v>
      </c>
      <c r="AU107" s="137">
        <f t="shared" ref="AU107:AU138" si="135">ABS(SQRT(siax*siax+siay*siay))</f>
        <v>0</v>
      </c>
      <c r="AV107" s="138">
        <f t="shared" ref="AV107:AV138" si="136">IF(AND(siax&gt;=0,siay&gt;=0),1,IF(AND(siax&lt;0,siay&gt;=0),2,IF(AND(siax&lt;0,siay&lt;0),3,4)))</f>
        <v>1</v>
      </c>
      <c r="AW107" s="138">
        <f t="shared" ref="AW107:AW138" si="137">IF(siax=0,0.0000001,siax)</f>
        <v>9.9999999999999995E-8</v>
      </c>
      <c r="AX107">
        <f t="shared" ref="AX107:AX138" si="138">DEGREES(ATAN(siay/siaxzero))</f>
        <v>0</v>
      </c>
      <c r="AY107">
        <f t="shared" ref="AY107:AY138" si="139">IF(atanAxis&lt;0,atanAxis+360,atanAxis)</f>
        <v>0</v>
      </c>
      <c r="AZ107">
        <f t="shared" ref="AZ107:AZ138" si="140">INT(atanaxisplus/90)+1</f>
        <v>1</v>
      </c>
      <c r="BA107">
        <f t="shared" ref="BA107:BA138" si="141">IF(atanQuad=siaQuad,0,IF(siaQuad&gt;atanQuad,1,-1))</f>
        <v>0</v>
      </c>
      <c r="BB107" s="137">
        <f t="shared" ref="BB107:BB138" si="142">IF(siaQuad=atanQuad,atanaxisplus/2,(atanaxisplus+180*multiplier)/2)</f>
        <v>0</v>
      </c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</row>
    <row r="108" spans="1:89" customFormat="1" ht="15" customHeight="1" x14ac:dyDescent="0.25">
      <c r="A108" s="22">
        <f t="shared" si="72"/>
        <v>98</v>
      </c>
      <c r="B108" s="11"/>
      <c r="C108" s="199"/>
      <c r="D108" s="11"/>
      <c r="E108" s="12"/>
      <c r="F108" s="13"/>
      <c r="G108" s="12"/>
      <c r="H108" s="31" t="str">
        <f t="shared" si="109"/>
        <v/>
      </c>
      <c r="I108" s="12"/>
      <c r="J108" s="13"/>
      <c r="K108" s="12"/>
      <c r="L108" s="31" t="str">
        <f t="shared" si="110"/>
        <v/>
      </c>
      <c r="M108" s="131" t="str">
        <f t="shared" si="111"/>
        <v/>
      </c>
      <c r="N108" s="181" t="str">
        <f t="shared" si="112"/>
        <v/>
      </c>
      <c r="O108" s="190"/>
      <c r="P108" s="192"/>
      <c r="Q108" s="132" t="str">
        <f t="shared" si="113"/>
        <v/>
      </c>
      <c r="R108" s="133"/>
      <c r="S108" s="133"/>
      <c r="T108" s="139"/>
      <c r="U108" s="140"/>
      <c r="V108" s="22"/>
      <c r="X108">
        <f t="shared" si="107"/>
        <v>0</v>
      </c>
      <c r="Y108" s="24">
        <f t="shared" si="114"/>
        <v>1</v>
      </c>
      <c r="Z108" s="24">
        <f t="shared" si="115"/>
        <v>0</v>
      </c>
      <c r="AA108" s="24">
        <f t="shared" si="116"/>
        <v>0</v>
      </c>
      <c r="AB108" s="136">
        <f t="shared" si="117"/>
        <v>0</v>
      </c>
      <c r="AC108" s="24">
        <f t="shared" si="118"/>
        <v>0</v>
      </c>
      <c r="AD108" s="24">
        <f t="shared" si="119"/>
        <v>0</v>
      </c>
      <c r="AE108" s="24">
        <f t="shared" si="120"/>
        <v>0</v>
      </c>
      <c r="AF108" s="24">
        <f t="shared" si="121"/>
        <v>0</v>
      </c>
      <c r="AG108" s="24">
        <f t="shared" si="122"/>
        <v>0</v>
      </c>
      <c r="AH108" s="24">
        <f t="shared" si="123"/>
        <v>0</v>
      </c>
      <c r="AI108" s="24">
        <f t="shared" si="124"/>
        <v>0</v>
      </c>
      <c r="AJ108" s="262">
        <f t="shared" si="108"/>
        <v>0</v>
      </c>
      <c r="AK108" s="262">
        <f t="shared" si="125"/>
        <v>0</v>
      </c>
      <c r="AL108" s="262">
        <f t="shared" si="126"/>
        <v>0</v>
      </c>
      <c r="AM108" s="248">
        <f t="shared" si="127"/>
        <v>0</v>
      </c>
      <c r="AN108" s="250">
        <f t="shared" si="128"/>
        <v>0</v>
      </c>
      <c r="AO108" s="24">
        <f t="shared" si="129"/>
        <v>0</v>
      </c>
      <c r="AP108" s="24">
        <f t="shared" si="130"/>
        <v>0</v>
      </c>
      <c r="AQ108" s="24">
        <f t="shared" si="131"/>
        <v>0</v>
      </c>
      <c r="AR108" s="24">
        <f t="shared" si="132"/>
        <v>0</v>
      </c>
      <c r="AS108">
        <f t="shared" si="133"/>
        <v>0</v>
      </c>
      <c r="AT108">
        <f t="shared" si="134"/>
        <v>0</v>
      </c>
      <c r="AU108" s="137">
        <f t="shared" si="135"/>
        <v>0</v>
      </c>
      <c r="AV108" s="138">
        <f t="shared" si="136"/>
        <v>1</v>
      </c>
      <c r="AW108" s="138">
        <f t="shared" si="137"/>
        <v>9.9999999999999995E-8</v>
      </c>
      <c r="AX108">
        <f t="shared" si="138"/>
        <v>0</v>
      </c>
      <c r="AY108">
        <f t="shared" si="139"/>
        <v>0</v>
      </c>
      <c r="AZ108">
        <f t="shared" si="140"/>
        <v>1</v>
      </c>
      <c r="BA108">
        <f t="shared" si="141"/>
        <v>0</v>
      </c>
      <c r="BB108" s="137">
        <f t="shared" si="142"/>
        <v>0</v>
      </c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</row>
    <row r="109" spans="1:89" customFormat="1" ht="15" customHeight="1" x14ac:dyDescent="0.25">
      <c r="A109" s="22">
        <f t="shared" si="72"/>
        <v>99</v>
      </c>
      <c r="B109" s="11"/>
      <c r="C109" s="199"/>
      <c r="D109" s="11"/>
      <c r="E109" s="12"/>
      <c r="F109" s="13"/>
      <c r="G109" s="12"/>
      <c r="H109" s="31" t="str">
        <f t="shared" si="109"/>
        <v/>
      </c>
      <c r="I109" s="12"/>
      <c r="J109" s="13"/>
      <c r="K109" s="12"/>
      <c r="L109" s="31" t="str">
        <f t="shared" si="110"/>
        <v/>
      </c>
      <c r="M109" s="131" t="str">
        <f t="shared" si="111"/>
        <v/>
      </c>
      <c r="N109" s="181" t="str">
        <f t="shared" si="112"/>
        <v/>
      </c>
      <c r="O109" s="190"/>
      <c r="P109" s="192"/>
      <c r="Q109" s="132" t="str">
        <f t="shared" si="113"/>
        <v/>
      </c>
      <c r="R109" s="133"/>
      <c r="S109" s="133"/>
      <c r="T109" s="139"/>
      <c r="U109" s="140"/>
      <c r="V109" s="22"/>
      <c r="X109">
        <f t="shared" si="107"/>
        <v>0</v>
      </c>
      <c r="Y109" s="24">
        <f t="shared" si="114"/>
        <v>1</v>
      </c>
      <c r="Z109" s="24">
        <f t="shared" si="115"/>
        <v>0</v>
      </c>
      <c r="AA109" s="24">
        <f t="shared" si="116"/>
        <v>0</v>
      </c>
      <c r="AB109" s="136">
        <f t="shared" si="117"/>
        <v>0</v>
      </c>
      <c r="AC109" s="24">
        <f t="shared" si="118"/>
        <v>0</v>
      </c>
      <c r="AD109" s="24">
        <f t="shared" si="119"/>
        <v>0</v>
      </c>
      <c r="AE109" s="24">
        <f t="shared" si="120"/>
        <v>0</v>
      </c>
      <c r="AF109" s="24">
        <f t="shared" si="121"/>
        <v>0</v>
      </c>
      <c r="AG109" s="24">
        <f t="shared" si="122"/>
        <v>0</v>
      </c>
      <c r="AH109" s="24">
        <f t="shared" si="123"/>
        <v>0</v>
      </c>
      <c r="AI109" s="24">
        <f t="shared" si="124"/>
        <v>0</v>
      </c>
      <c r="AJ109" s="262">
        <f t="shared" si="108"/>
        <v>0</v>
      </c>
      <c r="AK109" s="262">
        <f t="shared" si="125"/>
        <v>0</v>
      </c>
      <c r="AL109" s="262">
        <f t="shared" si="126"/>
        <v>0</v>
      </c>
      <c r="AM109" s="248">
        <f t="shared" si="127"/>
        <v>0</v>
      </c>
      <c r="AN109" s="250">
        <f t="shared" si="128"/>
        <v>0</v>
      </c>
      <c r="AO109" s="24">
        <f t="shared" si="129"/>
        <v>0</v>
      </c>
      <c r="AP109" s="24">
        <f t="shared" si="130"/>
        <v>0</v>
      </c>
      <c r="AQ109" s="24">
        <f t="shared" si="131"/>
        <v>0</v>
      </c>
      <c r="AR109" s="24">
        <f t="shared" si="132"/>
        <v>0</v>
      </c>
      <c r="AS109">
        <f t="shared" si="133"/>
        <v>0</v>
      </c>
      <c r="AT109">
        <f t="shared" si="134"/>
        <v>0</v>
      </c>
      <c r="AU109" s="137">
        <f t="shared" si="135"/>
        <v>0</v>
      </c>
      <c r="AV109" s="138">
        <f t="shared" si="136"/>
        <v>1</v>
      </c>
      <c r="AW109" s="138">
        <f t="shared" si="137"/>
        <v>9.9999999999999995E-8</v>
      </c>
      <c r="AX109">
        <f t="shared" si="138"/>
        <v>0</v>
      </c>
      <c r="AY109">
        <f t="shared" si="139"/>
        <v>0</v>
      </c>
      <c r="AZ109">
        <f t="shared" si="140"/>
        <v>1</v>
      </c>
      <c r="BA109">
        <f t="shared" si="141"/>
        <v>0</v>
      </c>
      <c r="BB109" s="137">
        <f t="shared" si="142"/>
        <v>0</v>
      </c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</row>
    <row r="110" spans="1:89" customFormat="1" ht="15" customHeight="1" x14ac:dyDescent="0.25">
      <c r="A110" s="22">
        <f t="shared" si="72"/>
        <v>100</v>
      </c>
      <c r="B110" s="11"/>
      <c r="C110" s="199"/>
      <c r="D110" s="11"/>
      <c r="E110" s="12"/>
      <c r="F110" s="13"/>
      <c r="G110" s="12"/>
      <c r="H110" s="31" t="str">
        <f t="shared" si="109"/>
        <v/>
      </c>
      <c r="I110" s="12"/>
      <c r="J110" s="13"/>
      <c r="K110" s="12"/>
      <c r="L110" s="31" t="str">
        <f t="shared" si="110"/>
        <v/>
      </c>
      <c r="M110" s="131" t="str">
        <f t="shared" si="111"/>
        <v/>
      </c>
      <c r="N110" s="181" t="str">
        <f t="shared" si="112"/>
        <v/>
      </c>
      <c r="O110" s="190"/>
      <c r="P110" s="192"/>
      <c r="Q110" s="132" t="str">
        <f t="shared" si="113"/>
        <v/>
      </c>
      <c r="R110" s="133"/>
      <c r="S110" s="133"/>
      <c r="T110" s="139"/>
      <c r="U110" s="140"/>
      <c r="V110" s="22"/>
      <c r="X110">
        <f t="shared" si="107"/>
        <v>0</v>
      </c>
      <c r="Y110" s="24">
        <f t="shared" si="114"/>
        <v>1</v>
      </c>
      <c r="Z110" s="24">
        <f t="shared" si="115"/>
        <v>0</v>
      </c>
      <c r="AA110" s="24">
        <f t="shared" si="116"/>
        <v>0</v>
      </c>
      <c r="AB110" s="136">
        <f t="shared" si="117"/>
        <v>0</v>
      </c>
      <c r="AC110" s="24">
        <f t="shared" si="118"/>
        <v>0</v>
      </c>
      <c r="AD110" s="24">
        <f t="shared" si="119"/>
        <v>0</v>
      </c>
      <c r="AE110" s="24">
        <f t="shared" si="120"/>
        <v>0</v>
      </c>
      <c r="AF110" s="24">
        <f t="shared" si="121"/>
        <v>0</v>
      </c>
      <c r="AG110" s="24">
        <f t="shared" si="122"/>
        <v>0</v>
      </c>
      <c r="AH110" s="24">
        <f t="shared" si="123"/>
        <v>0</v>
      </c>
      <c r="AI110" s="24">
        <f t="shared" si="124"/>
        <v>0</v>
      </c>
      <c r="AJ110" s="262">
        <f t="shared" si="108"/>
        <v>0</v>
      </c>
      <c r="AK110" s="262">
        <f t="shared" si="125"/>
        <v>0</v>
      </c>
      <c r="AL110" s="262">
        <f t="shared" si="126"/>
        <v>0</v>
      </c>
      <c r="AM110" s="248">
        <f t="shared" si="127"/>
        <v>0</v>
      </c>
      <c r="AN110" s="250">
        <f t="shared" si="128"/>
        <v>0</v>
      </c>
      <c r="AO110" s="24">
        <f t="shared" si="129"/>
        <v>0</v>
      </c>
      <c r="AP110" s="24">
        <f t="shared" si="130"/>
        <v>0</v>
      </c>
      <c r="AQ110" s="24">
        <f t="shared" si="131"/>
        <v>0</v>
      </c>
      <c r="AR110" s="24">
        <f t="shared" si="132"/>
        <v>0</v>
      </c>
      <c r="AS110">
        <f t="shared" si="133"/>
        <v>0</v>
      </c>
      <c r="AT110">
        <f t="shared" si="134"/>
        <v>0</v>
      </c>
      <c r="AU110" s="137">
        <f t="shared" si="135"/>
        <v>0</v>
      </c>
      <c r="AV110" s="138">
        <f t="shared" si="136"/>
        <v>1</v>
      </c>
      <c r="AW110" s="138">
        <f t="shared" si="137"/>
        <v>9.9999999999999995E-8</v>
      </c>
      <c r="AX110">
        <f t="shared" si="138"/>
        <v>0</v>
      </c>
      <c r="AY110">
        <f t="shared" si="139"/>
        <v>0</v>
      </c>
      <c r="AZ110">
        <f t="shared" si="140"/>
        <v>1</v>
      </c>
      <c r="BA110">
        <f t="shared" si="141"/>
        <v>0</v>
      </c>
      <c r="BB110" s="137">
        <f t="shared" si="142"/>
        <v>0</v>
      </c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</row>
    <row r="111" spans="1:89" customFormat="1" ht="15" customHeight="1" x14ac:dyDescent="0.25">
      <c r="A111" s="22">
        <f t="shared" si="72"/>
        <v>101</v>
      </c>
      <c r="B111" s="11"/>
      <c r="C111" s="199"/>
      <c r="D111" s="11"/>
      <c r="E111" s="12"/>
      <c r="F111" s="13"/>
      <c r="G111" s="12"/>
      <c r="H111" s="31" t="str">
        <f t="shared" si="109"/>
        <v/>
      </c>
      <c r="I111" s="12"/>
      <c r="J111" s="13"/>
      <c r="K111" s="12"/>
      <c r="L111" s="31" t="str">
        <f t="shared" si="110"/>
        <v/>
      </c>
      <c r="M111" s="131" t="str">
        <f t="shared" si="111"/>
        <v/>
      </c>
      <c r="N111" s="181" t="str">
        <f t="shared" si="112"/>
        <v/>
      </c>
      <c r="O111" s="190"/>
      <c r="P111" s="192"/>
      <c r="Q111" s="132" t="str">
        <f t="shared" si="113"/>
        <v/>
      </c>
      <c r="R111" s="133"/>
      <c r="S111" s="133"/>
      <c r="T111" s="139"/>
      <c r="U111" s="140"/>
      <c r="V111" s="22"/>
      <c r="X111">
        <f t="shared" si="107"/>
        <v>0</v>
      </c>
      <c r="Y111" s="24">
        <f t="shared" si="114"/>
        <v>1</v>
      </c>
      <c r="Z111" s="24">
        <f t="shared" si="115"/>
        <v>0</v>
      </c>
      <c r="AA111" s="24">
        <f t="shared" si="116"/>
        <v>0</v>
      </c>
      <c r="AB111" s="136">
        <f t="shared" si="117"/>
        <v>0</v>
      </c>
      <c r="AC111" s="24">
        <f t="shared" si="118"/>
        <v>0</v>
      </c>
      <c r="AD111" s="24">
        <f t="shared" si="119"/>
        <v>0</v>
      </c>
      <c r="AE111" s="24">
        <f t="shared" si="120"/>
        <v>0</v>
      </c>
      <c r="AF111" s="24">
        <f t="shared" si="121"/>
        <v>0</v>
      </c>
      <c r="AG111" s="24">
        <f t="shared" si="122"/>
        <v>0</v>
      </c>
      <c r="AH111" s="24">
        <f t="shared" si="123"/>
        <v>0</v>
      </c>
      <c r="AI111" s="24">
        <f t="shared" si="124"/>
        <v>0</v>
      </c>
      <c r="AJ111" s="262">
        <f t="shared" si="108"/>
        <v>0</v>
      </c>
      <c r="AK111" s="262">
        <f t="shared" si="125"/>
        <v>0</v>
      </c>
      <c r="AL111" s="262">
        <f t="shared" si="126"/>
        <v>0</v>
      </c>
      <c r="AM111" s="248">
        <f t="shared" si="127"/>
        <v>0</v>
      </c>
      <c r="AN111" s="250">
        <f t="shared" si="128"/>
        <v>0</v>
      </c>
      <c r="AO111" s="24">
        <f t="shared" si="129"/>
        <v>0</v>
      </c>
      <c r="AP111" s="24">
        <f t="shared" si="130"/>
        <v>0</v>
      </c>
      <c r="AQ111" s="24">
        <f t="shared" si="131"/>
        <v>0</v>
      </c>
      <c r="AR111" s="24">
        <f t="shared" si="132"/>
        <v>0</v>
      </c>
      <c r="AS111">
        <f t="shared" si="133"/>
        <v>0</v>
      </c>
      <c r="AT111">
        <f t="shared" si="134"/>
        <v>0</v>
      </c>
      <c r="AU111" s="137">
        <f t="shared" si="135"/>
        <v>0</v>
      </c>
      <c r="AV111" s="138">
        <f t="shared" si="136"/>
        <v>1</v>
      </c>
      <c r="AW111" s="138">
        <f t="shared" si="137"/>
        <v>9.9999999999999995E-8</v>
      </c>
      <c r="AX111">
        <f t="shared" si="138"/>
        <v>0</v>
      </c>
      <c r="AY111">
        <f t="shared" si="139"/>
        <v>0</v>
      </c>
      <c r="AZ111">
        <f t="shared" si="140"/>
        <v>1</v>
      </c>
      <c r="BA111">
        <f t="shared" si="141"/>
        <v>0</v>
      </c>
      <c r="BB111" s="137">
        <f t="shared" si="142"/>
        <v>0</v>
      </c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</row>
    <row r="112" spans="1:89" customFormat="1" ht="15" customHeight="1" x14ac:dyDescent="0.25">
      <c r="A112" s="22">
        <f t="shared" si="72"/>
        <v>102</v>
      </c>
      <c r="B112" s="11"/>
      <c r="C112" s="199"/>
      <c r="D112" s="11"/>
      <c r="E112" s="12"/>
      <c r="F112" s="13"/>
      <c r="G112" s="12"/>
      <c r="H112" s="31" t="str">
        <f t="shared" si="109"/>
        <v/>
      </c>
      <c r="I112" s="12"/>
      <c r="J112" s="13"/>
      <c r="K112" s="12"/>
      <c r="L112" s="31" t="str">
        <f t="shared" si="110"/>
        <v/>
      </c>
      <c r="M112" s="131" t="str">
        <f t="shared" si="111"/>
        <v/>
      </c>
      <c r="N112" s="181" t="str">
        <f t="shared" si="112"/>
        <v/>
      </c>
      <c r="O112" s="190"/>
      <c r="P112" s="192"/>
      <c r="Q112" s="132" t="str">
        <f t="shared" si="113"/>
        <v/>
      </c>
      <c r="R112" s="133"/>
      <c r="S112" s="133"/>
      <c r="T112" s="139"/>
      <c r="U112" s="140"/>
      <c r="V112" s="22"/>
      <c r="X112">
        <f t="shared" si="107"/>
        <v>0</v>
      </c>
      <c r="Y112" s="24">
        <f t="shared" si="114"/>
        <v>1</v>
      </c>
      <c r="Z112" s="24">
        <f t="shared" si="115"/>
        <v>0</v>
      </c>
      <c r="AA112" s="24">
        <f t="shared" si="116"/>
        <v>0</v>
      </c>
      <c r="AB112" s="136">
        <f t="shared" si="117"/>
        <v>0</v>
      </c>
      <c r="AC112" s="24">
        <f t="shared" si="118"/>
        <v>0</v>
      </c>
      <c r="AD112" s="24">
        <f t="shared" si="119"/>
        <v>0</v>
      </c>
      <c r="AE112" s="24">
        <f t="shared" si="120"/>
        <v>0</v>
      </c>
      <c r="AF112" s="24">
        <f t="shared" si="121"/>
        <v>0</v>
      </c>
      <c r="AG112" s="24">
        <f t="shared" si="122"/>
        <v>0</v>
      </c>
      <c r="AH112" s="24">
        <f t="shared" si="123"/>
        <v>0</v>
      </c>
      <c r="AI112" s="24">
        <f t="shared" si="124"/>
        <v>0</v>
      </c>
      <c r="AJ112" s="262">
        <f t="shared" si="108"/>
        <v>0</v>
      </c>
      <c r="AK112" s="262">
        <f t="shared" si="125"/>
        <v>0</v>
      </c>
      <c r="AL112" s="262">
        <f t="shared" si="126"/>
        <v>0</v>
      </c>
      <c r="AM112" s="248">
        <f t="shared" si="127"/>
        <v>0</v>
      </c>
      <c r="AN112" s="250">
        <f t="shared" si="128"/>
        <v>0</v>
      </c>
      <c r="AO112" s="24">
        <f t="shared" si="129"/>
        <v>0</v>
      </c>
      <c r="AP112" s="24">
        <f t="shared" si="130"/>
        <v>0</v>
      </c>
      <c r="AQ112" s="24">
        <f t="shared" si="131"/>
        <v>0</v>
      </c>
      <c r="AR112" s="24">
        <f t="shared" si="132"/>
        <v>0</v>
      </c>
      <c r="AS112">
        <f t="shared" si="133"/>
        <v>0</v>
      </c>
      <c r="AT112">
        <f t="shared" si="134"/>
        <v>0</v>
      </c>
      <c r="AU112" s="137">
        <f t="shared" si="135"/>
        <v>0</v>
      </c>
      <c r="AV112" s="138">
        <f t="shared" si="136"/>
        <v>1</v>
      </c>
      <c r="AW112" s="138">
        <f t="shared" si="137"/>
        <v>9.9999999999999995E-8</v>
      </c>
      <c r="AX112">
        <f t="shared" si="138"/>
        <v>0</v>
      </c>
      <c r="AY112">
        <f t="shared" si="139"/>
        <v>0</v>
      </c>
      <c r="AZ112">
        <f t="shared" si="140"/>
        <v>1</v>
      </c>
      <c r="BA112">
        <f t="shared" si="141"/>
        <v>0</v>
      </c>
      <c r="BB112" s="137">
        <f t="shared" si="142"/>
        <v>0</v>
      </c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</row>
    <row r="113" spans="1:89" customFormat="1" ht="15" customHeight="1" x14ac:dyDescent="0.25">
      <c r="A113" s="22">
        <f t="shared" si="72"/>
        <v>103</v>
      </c>
      <c r="B113" s="11"/>
      <c r="C113" s="199"/>
      <c r="D113" s="11"/>
      <c r="E113" s="12"/>
      <c r="F113" s="13"/>
      <c r="G113" s="12"/>
      <c r="H113" s="31" t="str">
        <f t="shared" si="109"/>
        <v/>
      </c>
      <c r="I113" s="12"/>
      <c r="J113" s="13"/>
      <c r="K113" s="12"/>
      <c r="L113" s="31" t="str">
        <f t="shared" si="110"/>
        <v/>
      </c>
      <c r="M113" s="131" t="str">
        <f t="shared" si="111"/>
        <v/>
      </c>
      <c r="N113" s="181" t="str">
        <f t="shared" si="112"/>
        <v/>
      </c>
      <c r="O113" s="190"/>
      <c r="P113" s="192"/>
      <c r="Q113" s="132" t="str">
        <f t="shared" si="113"/>
        <v/>
      </c>
      <c r="R113" s="133"/>
      <c r="S113" s="133"/>
      <c r="T113" s="139"/>
      <c r="U113" s="140"/>
      <c r="V113" s="22"/>
      <c r="X113">
        <f t="shared" si="107"/>
        <v>0</v>
      </c>
      <c r="Y113" s="24">
        <f t="shared" si="114"/>
        <v>1</v>
      </c>
      <c r="Z113" s="24">
        <f t="shared" si="115"/>
        <v>0</v>
      </c>
      <c r="AA113" s="24">
        <f t="shared" si="116"/>
        <v>0</v>
      </c>
      <c r="AB113" s="136">
        <f t="shared" si="117"/>
        <v>0</v>
      </c>
      <c r="AC113" s="24">
        <f t="shared" si="118"/>
        <v>0</v>
      </c>
      <c r="AD113" s="24">
        <f t="shared" si="119"/>
        <v>0</v>
      </c>
      <c r="AE113" s="24">
        <f t="shared" si="120"/>
        <v>0</v>
      </c>
      <c r="AF113" s="24">
        <f t="shared" si="121"/>
        <v>0</v>
      </c>
      <c r="AG113" s="24">
        <f t="shared" si="122"/>
        <v>0</v>
      </c>
      <c r="AH113" s="24">
        <f t="shared" si="123"/>
        <v>0</v>
      </c>
      <c r="AI113" s="24">
        <f t="shared" si="124"/>
        <v>0</v>
      </c>
      <c r="AJ113" s="262">
        <f t="shared" si="108"/>
        <v>0</v>
      </c>
      <c r="AK113" s="262">
        <f t="shared" si="125"/>
        <v>0</v>
      </c>
      <c r="AL113" s="262">
        <f t="shared" si="126"/>
        <v>0</v>
      </c>
      <c r="AM113" s="248">
        <f t="shared" si="127"/>
        <v>0</v>
      </c>
      <c r="AN113" s="250">
        <f t="shared" si="128"/>
        <v>0</v>
      </c>
      <c r="AO113" s="24">
        <f t="shared" si="129"/>
        <v>0</v>
      </c>
      <c r="AP113" s="24">
        <f t="shared" si="130"/>
        <v>0</v>
      </c>
      <c r="AQ113" s="24">
        <f t="shared" si="131"/>
        <v>0</v>
      </c>
      <c r="AR113" s="24">
        <f t="shared" si="132"/>
        <v>0</v>
      </c>
      <c r="AS113">
        <f t="shared" si="133"/>
        <v>0</v>
      </c>
      <c r="AT113">
        <f t="shared" si="134"/>
        <v>0</v>
      </c>
      <c r="AU113" s="137">
        <f t="shared" si="135"/>
        <v>0</v>
      </c>
      <c r="AV113" s="138">
        <f t="shared" si="136"/>
        <v>1</v>
      </c>
      <c r="AW113" s="138">
        <f t="shared" si="137"/>
        <v>9.9999999999999995E-8</v>
      </c>
      <c r="AX113">
        <f t="shared" si="138"/>
        <v>0</v>
      </c>
      <c r="AY113">
        <f t="shared" si="139"/>
        <v>0</v>
      </c>
      <c r="AZ113">
        <f t="shared" si="140"/>
        <v>1</v>
      </c>
      <c r="BA113">
        <f t="shared" si="141"/>
        <v>0</v>
      </c>
      <c r="BB113" s="137">
        <f t="shared" si="142"/>
        <v>0</v>
      </c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</row>
    <row r="114" spans="1:89" customFormat="1" ht="15" customHeight="1" x14ac:dyDescent="0.25">
      <c r="A114" s="22">
        <f t="shared" si="72"/>
        <v>104</v>
      </c>
      <c r="B114" s="11"/>
      <c r="C114" s="199"/>
      <c r="D114" s="11"/>
      <c r="E114" s="12"/>
      <c r="F114" s="13"/>
      <c r="G114" s="12"/>
      <c r="H114" s="31" t="str">
        <f t="shared" si="109"/>
        <v/>
      </c>
      <c r="I114" s="12"/>
      <c r="J114" s="13"/>
      <c r="K114" s="12"/>
      <c r="L114" s="31" t="str">
        <f t="shared" si="110"/>
        <v/>
      </c>
      <c r="M114" s="131" t="str">
        <f t="shared" si="111"/>
        <v/>
      </c>
      <c r="N114" s="181" t="str">
        <f t="shared" si="112"/>
        <v/>
      </c>
      <c r="O114" s="190"/>
      <c r="P114" s="192"/>
      <c r="Q114" s="132" t="str">
        <f t="shared" si="113"/>
        <v/>
      </c>
      <c r="R114" s="133"/>
      <c r="S114" s="133"/>
      <c r="T114" s="139"/>
      <c r="U114" s="140"/>
      <c r="V114" s="22"/>
      <c r="X114">
        <f t="shared" si="107"/>
        <v>0</v>
      </c>
      <c r="Y114" s="24">
        <f t="shared" si="114"/>
        <v>1</v>
      </c>
      <c r="Z114" s="24">
        <f t="shared" si="115"/>
        <v>0</v>
      </c>
      <c r="AA114" s="24">
        <f t="shared" si="116"/>
        <v>0</v>
      </c>
      <c r="AB114" s="136">
        <f t="shared" si="117"/>
        <v>0</v>
      </c>
      <c r="AC114" s="24">
        <f t="shared" si="118"/>
        <v>0</v>
      </c>
      <c r="AD114" s="24">
        <f t="shared" si="119"/>
        <v>0</v>
      </c>
      <c r="AE114" s="24">
        <f t="shared" si="120"/>
        <v>0</v>
      </c>
      <c r="AF114" s="24">
        <f t="shared" si="121"/>
        <v>0</v>
      </c>
      <c r="AG114" s="24">
        <f t="shared" si="122"/>
        <v>0</v>
      </c>
      <c r="AH114" s="24">
        <f t="shared" si="123"/>
        <v>0</v>
      </c>
      <c r="AI114" s="24">
        <f t="shared" si="124"/>
        <v>0</v>
      </c>
      <c r="AJ114" s="262">
        <f t="shared" si="108"/>
        <v>0</v>
      </c>
      <c r="AK114" s="262">
        <f t="shared" si="125"/>
        <v>0</v>
      </c>
      <c r="AL114" s="262">
        <f t="shared" si="126"/>
        <v>0</v>
      </c>
      <c r="AM114" s="248">
        <f t="shared" si="127"/>
        <v>0</v>
      </c>
      <c r="AN114" s="250">
        <f t="shared" si="128"/>
        <v>0</v>
      </c>
      <c r="AO114" s="24">
        <f t="shared" si="129"/>
        <v>0</v>
      </c>
      <c r="AP114" s="24">
        <f t="shared" si="130"/>
        <v>0</v>
      </c>
      <c r="AQ114" s="24">
        <f t="shared" si="131"/>
        <v>0</v>
      </c>
      <c r="AR114" s="24">
        <f t="shared" si="132"/>
        <v>0</v>
      </c>
      <c r="AS114">
        <f t="shared" si="133"/>
        <v>0</v>
      </c>
      <c r="AT114">
        <f t="shared" si="134"/>
        <v>0</v>
      </c>
      <c r="AU114" s="137">
        <f t="shared" si="135"/>
        <v>0</v>
      </c>
      <c r="AV114" s="138">
        <f t="shared" si="136"/>
        <v>1</v>
      </c>
      <c r="AW114" s="138">
        <f t="shared" si="137"/>
        <v>9.9999999999999995E-8</v>
      </c>
      <c r="AX114">
        <f t="shared" si="138"/>
        <v>0</v>
      </c>
      <c r="AY114">
        <f t="shared" si="139"/>
        <v>0</v>
      </c>
      <c r="AZ114">
        <f t="shared" si="140"/>
        <v>1</v>
      </c>
      <c r="BA114">
        <f t="shared" si="141"/>
        <v>0</v>
      </c>
      <c r="BB114" s="137">
        <f t="shared" si="142"/>
        <v>0</v>
      </c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</row>
    <row r="115" spans="1:89" customFormat="1" ht="15" customHeight="1" x14ac:dyDescent="0.25">
      <c r="A115" s="22">
        <f t="shared" si="72"/>
        <v>105</v>
      </c>
      <c r="B115" s="11"/>
      <c r="C115" s="199"/>
      <c r="D115" s="11"/>
      <c r="E115" s="12"/>
      <c r="F115" s="13"/>
      <c r="G115" s="12"/>
      <c r="H115" s="31" t="str">
        <f t="shared" si="109"/>
        <v/>
      </c>
      <c r="I115" s="12"/>
      <c r="J115" s="13"/>
      <c r="K115" s="12"/>
      <c r="L115" s="31" t="str">
        <f t="shared" si="110"/>
        <v/>
      </c>
      <c r="M115" s="131" t="str">
        <f t="shared" si="111"/>
        <v/>
      </c>
      <c r="N115" s="181" t="str">
        <f t="shared" si="112"/>
        <v/>
      </c>
      <c r="O115" s="190"/>
      <c r="P115" s="192"/>
      <c r="Q115" s="132" t="str">
        <f t="shared" si="113"/>
        <v/>
      </c>
      <c r="R115" s="133"/>
      <c r="S115" s="133"/>
      <c r="T115" s="139"/>
      <c r="U115" s="140"/>
      <c r="V115" s="22"/>
      <c r="X115">
        <f t="shared" si="107"/>
        <v>0</v>
      </c>
      <c r="Y115" s="24">
        <f t="shared" si="114"/>
        <v>1</v>
      </c>
      <c r="Z115" s="24">
        <f t="shared" si="115"/>
        <v>0</v>
      </c>
      <c r="AA115" s="24">
        <f t="shared" si="116"/>
        <v>0</v>
      </c>
      <c r="AB115" s="136">
        <f t="shared" si="117"/>
        <v>0</v>
      </c>
      <c r="AC115" s="24">
        <f t="shared" si="118"/>
        <v>0</v>
      </c>
      <c r="AD115" s="24">
        <f t="shared" si="119"/>
        <v>0</v>
      </c>
      <c r="AE115" s="24">
        <f t="shared" si="120"/>
        <v>0</v>
      </c>
      <c r="AF115" s="24">
        <f t="shared" si="121"/>
        <v>0</v>
      </c>
      <c r="AG115" s="24">
        <f t="shared" si="122"/>
        <v>0</v>
      </c>
      <c r="AH115" s="24">
        <f t="shared" si="123"/>
        <v>0</v>
      </c>
      <c r="AI115" s="24">
        <f t="shared" si="124"/>
        <v>0</v>
      </c>
      <c r="AJ115" s="262">
        <f t="shared" si="108"/>
        <v>0</v>
      </c>
      <c r="AK115" s="262">
        <f t="shared" si="125"/>
        <v>0</v>
      </c>
      <c r="AL115" s="262">
        <f t="shared" si="126"/>
        <v>0</v>
      </c>
      <c r="AM115" s="248">
        <f t="shared" si="127"/>
        <v>0</v>
      </c>
      <c r="AN115" s="250">
        <f t="shared" si="128"/>
        <v>0</v>
      </c>
      <c r="AO115" s="24">
        <f t="shared" si="129"/>
        <v>0</v>
      </c>
      <c r="AP115" s="24">
        <f t="shared" si="130"/>
        <v>0</v>
      </c>
      <c r="AQ115" s="24">
        <f t="shared" si="131"/>
        <v>0</v>
      </c>
      <c r="AR115" s="24">
        <f t="shared" si="132"/>
        <v>0</v>
      </c>
      <c r="AS115">
        <f t="shared" si="133"/>
        <v>0</v>
      </c>
      <c r="AT115">
        <f t="shared" si="134"/>
        <v>0</v>
      </c>
      <c r="AU115" s="137">
        <f t="shared" si="135"/>
        <v>0</v>
      </c>
      <c r="AV115" s="138">
        <f t="shared" si="136"/>
        <v>1</v>
      </c>
      <c r="AW115" s="138">
        <f t="shared" si="137"/>
        <v>9.9999999999999995E-8</v>
      </c>
      <c r="AX115">
        <f t="shared" si="138"/>
        <v>0</v>
      </c>
      <c r="AY115">
        <f t="shared" si="139"/>
        <v>0</v>
      </c>
      <c r="AZ115">
        <f t="shared" si="140"/>
        <v>1</v>
      </c>
      <c r="BA115">
        <f t="shared" si="141"/>
        <v>0</v>
      </c>
      <c r="BB115" s="137">
        <f t="shared" si="142"/>
        <v>0</v>
      </c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</row>
    <row r="116" spans="1:89" customFormat="1" ht="15" customHeight="1" x14ac:dyDescent="0.25">
      <c r="A116" s="22">
        <f t="shared" si="72"/>
        <v>106</v>
      </c>
      <c r="B116" s="11"/>
      <c r="C116" s="199"/>
      <c r="D116" s="11"/>
      <c r="E116" s="12"/>
      <c r="F116" s="13"/>
      <c r="G116" s="12"/>
      <c r="H116" s="31" t="str">
        <f t="shared" si="109"/>
        <v/>
      </c>
      <c r="I116" s="12"/>
      <c r="J116" s="13"/>
      <c r="K116" s="12"/>
      <c r="L116" s="31" t="str">
        <f t="shared" si="110"/>
        <v/>
      </c>
      <c r="M116" s="131" t="str">
        <f t="shared" si="111"/>
        <v/>
      </c>
      <c r="N116" s="181" t="str">
        <f t="shared" si="112"/>
        <v/>
      </c>
      <c r="O116" s="190"/>
      <c r="P116" s="192"/>
      <c r="Q116" s="132" t="str">
        <f t="shared" si="113"/>
        <v/>
      </c>
      <c r="R116" s="133"/>
      <c r="S116" s="133"/>
      <c r="T116" s="139"/>
      <c r="U116" s="140"/>
      <c r="V116" s="22"/>
      <c r="X116">
        <f t="shared" si="107"/>
        <v>0</v>
      </c>
      <c r="Y116" s="24">
        <f t="shared" si="114"/>
        <v>1</v>
      </c>
      <c r="Z116" s="24">
        <f t="shared" si="115"/>
        <v>0</v>
      </c>
      <c r="AA116" s="24">
        <f t="shared" si="116"/>
        <v>0</v>
      </c>
      <c r="AB116" s="136">
        <f t="shared" si="117"/>
        <v>0</v>
      </c>
      <c r="AC116" s="24">
        <f t="shared" si="118"/>
        <v>0</v>
      </c>
      <c r="AD116" s="24">
        <f t="shared" si="119"/>
        <v>0</v>
      </c>
      <c r="AE116" s="24">
        <f t="shared" si="120"/>
        <v>0</v>
      </c>
      <c r="AF116" s="24">
        <f t="shared" si="121"/>
        <v>0</v>
      </c>
      <c r="AG116" s="24">
        <f t="shared" si="122"/>
        <v>0</v>
      </c>
      <c r="AH116" s="24">
        <f t="shared" si="123"/>
        <v>0</v>
      </c>
      <c r="AI116" s="24">
        <f t="shared" si="124"/>
        <v>0</v>
      </c>
      <c r="AJ116" s="262">
        <f t="shared" si="108"/>
        <v>0</v>
      </c>
      <c r="AK116" s="262">
        <f t="shared" si="125"/>
        <v>0</v>
      </c>
      <c r="AL116" s="262">
        <f t="shared" si="126"/>
        <v>0</v>
      </c>
      <c r="AM116" s="248">
        <f t="shared" si="127"/>
        <v>0</v>
      </c>
      <c r="AN116" s="250">
        <f t="shared" si="128"/>
        <v>0</v>
      </c>
      <c r="AO116" s="24">
        <f t="shared" si="129"/>
        <v>0</v>
      </c>
      <c r="AP116" s="24">
        <f t="shared" si="130"/>
        <v>0</v>
      </c>
      <c r="AQ116" s="24">
        <f t="shared" si="131"/>
        <v>0</v>
      </c>
      <c r="AR116" s="24">
        <f t="shared" si="132"/>
        <v>0</v>
      </c>
      <c r="AS116">
        <f t="shared" si="133"/>
        <v>0</v>
      </c>
      <c r="AT116">
        <f t="shared" si="134"/>
        <v>0</v>
      </c>
      <c r="AU116" s="137">
        <f t="shared" si="135"/>
        <v>0</v>
      </c>
      <c r="AV116" s="138">
        <f t="shared" si="136"/>
        <v>1</v>
      </c>
      <c r="AW116" s="138">
        <f t="shared" si="137"/>
        <v>9.9999999999999995E-8</v>
      </c>
      <c r="AX116">
        <f t="shared" si="138"/>
        <v>0</v>
      </c>
      <c r="AY116">
        <f t="shared" si="139"/>
        <v>0</v>
      </c>
      <c r="AZ116">
        <f t="shared" si="140"/>
        <v>1</v>
      </c>
      <c r="BA116">
        <f t="shared" si="141"/>
        <v>0</v>
      </c>
      <c r="BB116" s="137">
        <f t="shared" si="142"/>
        <v>0</v>
      </c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</row>
    <row r="117" spans="1:89" customFormat="1" ht="15" customHeight="1" x14ac:dyDescent="0.25">
      <c r="A117" s="22">
        <f t="shared" si="72"/>
        <v>107</v>
      </c>
      <c r="B117" s="11"/>
      <c r="C117" s="199"/>
      <c r="D117" s="11"/>
      <c r="E117" s="12"/>
      <c r="F117" s="13"/>
      <c r="G117" s="12"/>
      <c r="H117" s="31" t="str">
        <f t="shared" si="109"/>
        <v/>
      </c>
      <c r="I117" s="12"/>
      <c r="J117" s="13"/>
      <c r="K117" s="12"/>
      <c r="L117" s="31" t="str">
        <f t="shared" si="110"/>
        <v/>
      </c>
      <c r="M117" s="131" t="str">
        <f t="shared" si="111"/>
        <v/>
      </c>
      <c r="N117" s="181" t="str">
        <f t="shared" si="112"/>
        <v/>
      </c>
      <c r="O117" s="190"/>
      <c r="P117" s="192"/>
      <c r="Q117" s="132" t="str">
        <f t="shared" si="113"/>
        <v/>
      </c>
      <c r="R117" s="133"/>
      <c r="S117" s="133"/>
      <c r="T117" s="139"/>
      <c r="U117" s="140"/>
      <c r="V117" s="22"/>
      <c r="X117">
        <f t="shared" si="107"/>
        <v>0</v>
      </c>
      <c r="Y117" s="24">
        <f t="shared" si="114"/>
        <v>1</v>
      </c>
      <c r="Z117" s="24">
        <f t="shared" si="115"/>
        <v>0</v>
      </c>
      <c r="AA117" s="24">
        <f t="shared" si="116"/>
        <v>0</v>
      </c>
      <c r="AB117" s="136">
        <f t="shared" si="117"/>
        <v>0</v>
      </c>
      <c r="AC117" s="24">
        <f t="shared" si="118"/>
        <v>0</v>
      </c>
      <c r="AD117" s="24">
        <f t="shared" si="119"/>
        <v>0</v>
      </c>
      <c r="AE117" s="24">
        <f t="shared" si="120"/>
        <v>0</v>
      </c>
      <c r="AF117" s="24">
        <f t="shared" si="121"/>
        <v>0</v>
      </c>
      <c r="AG117" s="24">
        <f t="shared" si="122"/>
        <v>0</v>
      </c>
      <c r="AH117" s="24">
        <f t="shared" si="123"/>
        <v>0</v>
      </c>
      <c r="AI117" s="24">
        <f t="shared" si="124"/>
        <v>0</v>
      </c>
      <c r="AJ117" s="262">
        <f t="shared" si="108"/>
        <v>0</v>
      </c>
      <c r="AK117" s="262">
        <f t="shared" si="125"/>
        <v>0</v>
      </c>
      <c r="AL117" s="262">
        <f t="shared" si="126"/>
        <v>0</v>
      </c>
      <c r="AM117" s="248">
        <f t="shared" si="127"/>
        <v>0</v>
      </c>
      <c r="AN117" s="250">
        <f t="shared" si="128"/>
        <v>0</v>
      </c>
      <c r="AO117" s="24">
        <f t="shared" si="129"/>
        <v>0</v>
      </c>
      <c r="AP117" s="24">
        <f t="shared" si="130"/>
        <v>0</v>
      </c>
      <c r="AQ117" s="24">
        <f t="shared" si="131"/>
        <v>0</v>
      </c>
      <c r="AR117" s="24">
        <f t="shared" si="132"/>
        <v>0</v>
      </c>
      <c r="AS117">
        <f t="shared" si="133"/>
        <v>0</v>
      </c>
      <c r="AT117">
        <f t="shared" si="134"/>
        <v>0</v>
      </c>
      <c r="AU117" s="137">
        <f t="shared" si="135"/>
        <v>0</v>
      </c>
      <c r="AV117" s="138">
        <f t="shared" si="136"/>
        <v>1</v>
      </c>
      <c r="AW117" s="138">
        <f t="shared" si="137"/>
        <v>9.9999999999999995E-8</v>
      </c>
      <c r="AX117">
        <f t="shared" si="138"/>
        <v>0</v>
      </c>
      <c r="AY117">
        <f t="shared" si="139"/>
        <v>0</v>
      </c>
      <c r="AZ117">
        <f t="shared" si="140"/>
        <v>1</v>
      </c>
      <c r="BA117">
        <f t="shared" si="141"/>
        <v>0</v>
      </c>
      <c r="BB117" s="137">
        <f t="shared" si="142"/>
        <v>0</v>
      </c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</row>
    <row r="118" spans="1:89" customFormat="1" ht="15" customHeight="1" x14ac:dyDescent="0.25">
      <c r="A118" s="22">
        <f t="shared" si="72"/>
        <v>108</v>
      </c>
      <c r="B118" s="11"/>
      <c r="C118" s="199"/>
      <c r="D118" s="11"/>
      <c r="E118" s="12"/>
      <c r="F118" s="13"/>
      <c r="G118" s="12"/>
      <c r="H118" s="31" t="str">
        <f t="shared" si="109"/>
        <v/>
      </c>
      <c r="I118" s="12"/>
      <c r="J118" s="13"/>
      <c r="K118" s="12"/>
      <c r="L118" s="31" t="str">
        <f t="shared" si="110"/>
        <v/>
      </c>
      <c r="M118" s="131" t="str">
        <f t="shared" si="111"/>
        <v/>
      </c>
      <c r="N118" s="181" t="str">
        <f t="shared" si="112"/>
        <v/>
      </c>
      <c r="O118" s="190"/>
      <c r="P118" s="192"/>
      <c r="Q118" s="132" t="str">
        <f t="shared" si="113"/>
        <v/>
      </c>
      <c r="R118" s="133"/>
      <c r="S118" s="133"/>
      <c r="T118" s="139"/>
      <c r="U118" s="140"/>
      <c r="V118" s="22"/>
      <c r="X118">
        <f t="shared" si="107"/>
        <v>0</v>
      </c>
      <c r="Y118" s="24">
        <f t="shared" si="114"/>
        <v>1</v>
      </c>
      <c r="Z118" s="24">
        <f t="shared" si="115"/>
        <v>0</v>
      </c>
      <c r="AA118" s="24">
        <f t="shared" si="116"/>
        <v>0</v>
      </c>
      <c r="AB118" s="136">
        <f t="shared" si="117"/>
        <v>0</v>
      </c>
      <c r="AC118" s="24">
        <f t="shared" si="118"/>
        <v>0</v>
      </c>
      <c r="AD118" s="24">
        <f t="shared" si="119"/>
        <v>0</v>
      </c>
      <c r="AE118" s="24">
        <f t="shared" si="120"/>
        <v>0</v>
      </c>
      <c r="AF118" s="24">
        <f t="shared" si="121"/>
        <v>0</v>
      </c>
      <c r="AG118" s="24">
        <f t="shared" si="122"/>
        <v>0</v>
      </c>
      <c r="AH118" s="24">
        <f t="shared" si="123"/>
        <v>0</v>
      </c>
      <c r="AI118" s="24">
        <f t="shared" si="124"/>
        <v>0</v>
      </c>
      <c r="AJ118" s="262">
        <f t="shared" si="108"/>
        <v>0</v>
      </c>
      <c r="AK118" s="262">
        <f t="shared" si="125"/>
        <v>0</v>
      </c>
      <c r="AL118" s="262">
        <f t="shared" si="126"/>
        <v>0</v>
      </c>
      <c r="AM118" s="248">
        <f t="shared" si="127"/>
        <v>0</v>
      </c>
      <c r="AN118" s="250">
        <f t="shared" si="128"/>
        <v>0</v>
      </c>
      <c r="AO118" s="24">
        <f t="shared" si="129"/>
        <v>0</v>
      </c>
      <c r="AP118" s="24">
        <f t="shared" si="130"/>
        <v>0</v>
      </c>
      <c r="AQ118" s="24">
        <f t="shared" si="131"/>
        <v>0</v>
      </c>
      <c r="AR118" s="24">
        <f t="shared" si="132"/>
        <v>0</v>
      </c>
      <c r="AS118">
        <f t="shared" si="133"/>
        <v>0</v>
      </c>
      <c r="AT118">
        <f t="shared" si="134"/>
        <v>0</v>
      </c>
      <c r="AU118" s="137">
        <f t="shared" si="135"/>
        <v>0</v>
      </c>
      <c r="AV118" s="138">
        <f t="shared" si="136"/>
        <v>1</v>
      </c>
      <c r="AW118" s="138">
        <f t="shared" si="137"/>
        <v>9.9999999999999995E-8</v>
      </c>
      <c r="AX118">
        <f t="shared" si="138"/>
        <v>0</v>
      </c>
      <c r="AY118">
        <f t="shared" si="139"/>
        <v>0</v>
      </c>
      <c r="AZ118">
        <f t="shared" si="140"/>
        <v>1</v>
      </c>
      <c r="BA118">
        <f t="shared" si="141"/>
        <v>0</v>
      </c>
      <c r="BB118" s="137">
        <f t="shared" si="142"/>
        <v>0</v>
      </c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</row>
    <row r="119" spans="1:89" customFormat="1" ht="15" customHeight="1" x14ac:dyDescent="0.25">
      <c r="A119" s="22">
        <f t="shared" si="72"/>
        <v>109</v>
      </c>
      <c r="B119" s="11"/>
      <c r="C119" s="199"/>
      <c r="D119" s="11"/>
      <c r="E119" s="12"/>
      <c r="F119" s="13"/>
      <c r="G119" s="12"/>
      <c r="H119" s="31" t="str">
        <f t="shared" si="109"/>
        <v/>
      </c>
      <c r="I119" s="12"/>
      <c r="J119" s="13"/>
      <c r="K119" s="12"/>
      <c r="L119" s="31" t="str">
        <f t="shared" si="110"/>
        <v/>
      </c>
      <c r="M119" s="131" t="str">
        <f t="shared" si="111"/>
        <v/>
      </c>
      <c r="N119" s="181" t="str">
        <f t="shared" si="112"/>
        <v/>
      </c>
      <c r="O119" s="190"/>
      <c r="P119" s="192"/>
      <c r="Q119" s="132" t="str">
        <f t="shared" si="113"/>
        <v/>
      </c>
      <c r="R119" s="133"/>
      <c r="S119" s="133"/>
      <c r="T119" s="139"/>
      <c r="U119" s="140"/>
      <c r="V119" s="22"/>
      <c r="X119">
        <f t="shared" si="107"/>
        <v>0</v>
      </c>
      <c r="Y119" s="24">
        <f t="shared" si="114"/>
        <v>1</v>
      </c>
      <c r="Z119" s="24">
        <f t="shared" si="115"/>
        <v>0</v>
      </c>
      <c r="AA119" s="24">
        <f t="shared" si="116"/>
        <v>0</v>
      </c>
      <c r="AB119" s="136">
        <f t="shared" si="117"/>
        <v>0</v>
      </c>
      <c r="AC119" s="24">
        <f t="shared" si="118"/>
        <v>0</v>
      </c>
      <c r="AD119" s="24">
        <f t="shared" si="119"/>
        <v>0</v>
      </c>
      <c r="AE119" s="24">
        <f t="shared" si="120"/>
        <v>0</v>
      </c>
      <c r="AF119" s="24">
        <f t="shared" si="121"/>
        <v>0</v>
      </c>
      <c r="AG119" s="24">
        <f t="shared" si="122"/>
        <v>0</v>
      </c>
      <c r="AH119" s="24">
        <f t="shared" si="123"/>
        <v>0</v>
      </c>
      <c r="AI119" s="24">
        <f t="shared" si="124"/>
        <v>0</v>
      </c>
      <c r="AJ119" s="262">
        <f t="shared" si="108"/>
        <v>0</v>
      </c>
      <c r="AK119" s="262">
        <f t="shared" si="125"/>
        <v>0</v>
      </c>
      <c r="AL119" s="262">
        <f t="shared" si="126"/>
        <v>0</v>
      </c>
      <c r="AM119" s="248">
        <f t="shared" si="127"/>
        <v>0</v>
      </c>
      <c r="AN119" s="250">
        <f t="shared" si="128"/>
        <v>0</v>
      </c>
      <c r="AO119" s="24">
        <f t="shared" si="129"/>
        <v>0</v>
      </c>
      <c r="AP119" s="24">
        <f t="shared" si="130"/>
        <v>0</v>
      </c>
      <c r="AQ119" s="24">
        <f t="shared" si="131"/>
        <v>0</v>
      </c>
      <c r="AR119" s="24">
        <f t="shared" si="132"/>
        <v>0</v>
      </c>
      <c r="AS119">
        <f t="shared" si="133"/>
        <v>0</v>
      </c>
      <c r="AT119">
        <f t="shared" si="134"/>
        <v>0</v>
      </c>
      <c r="AU119" s="137">
        <f t="shared" si="135"/>
        <v>0</v>
      </c>
      <c r="AV119" s="138">
        <f t="shared" si="136"/>
        <v>1</v>
      </c>
      <c r="AW119" s="138">
        <f t="shared" si="137"/>
        <v>9.9999999999999995E-8</v>
      </c>
      <c r="AX119">
        <f t="shared" si="138"/>
        <v>0</v>
      </c>
      <c r="AY119">
        <f t="shared" si="139"/>
        <v>0</v>
      </c>
      <c r="AZ119">
        <f t="shared" si="140"/>
        <v>1</v>
      </c>
      <c r="BA119">
        <f t="shared" si="141"/>
        <v>0</v>
      </c>
      <c r="BB119" s="137">
        <f t="shared" si="142"/>
        <v>0</v>
      </c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</row>
    <row r="120" spans="1:89" customFormat="1" ht="15" customHeight="1" x14ac:dyDescent="0.25">
      <c r="A120" s="22">
        <f t="shared" si="72"/>
        <v>110</v>
      </c>
      <c r="B120" s="11"/>
      <c r="C120" s="199"/>
      <c r="D120" s="11"/>
      <c r="E120" s="12"/>
      <c r="F120" s="13"/>
      <c r="G120" s="12"/>
      <c r="H120" s="31" t="str">
        <f t="shared" si="109"/>
        <v/>
      </c>
      <c r="I120" s="12"/>
      <c r="J120" s="13"/>
      <c r="K120" s="12"/>
      <c r="L120" s="31" t="str">
        <f t="shared" si="110"/>
        <v/>
      </c>
      <c r="M120" s="131" t="str">
        <f t="shared" si="111"/>
        <v/>
      </c>
      <c r="N120" s="181" t="str">
        <f t="shared" si="112"/>
        <v/>
      </c>
      <c r="O120" s="190"/>
      <c r="P120" s="192"/>
      <c r="Q120" s="132" t="str">
        <f t="shared" si="113"/>
        <v/>
      </c>
      <c r="R120" s="133"/>
      <c r="S120" s="133"/>
      <c r="T120" s="139"/>
      <c r="U120" s="140"/>
      <c r="V120" s="22"/>
      <c r="X120">
        <f t="shared" si="107"/>
        <v>0</v>
      </c>
      <c r="Y120" s="24">
        <f t="shared" si="114"/>
        <v>1</v>
      </c>
      <c r="Z120" s="24">
        <f t="shared" si="115"/>
        <v>0</v>
      </c>
      <c r="AA120" s="24">
        <f t="shared" si="116"/>
        <v>0</v>
      </c>
      <c r="AB120" s="136">
        <f t="shared" si="117"/>
        <v>0</v>
      </c>
      <c r="AC120" s="24">
        <f t="shared" si="118"/>
        <v>0</v>
      </c>
      <c r="AD120" s="24">
        <f t="shared" si="119"/>
        <v>0</v>
      </c>
      <c r="AE120" s="24">
        <f t="shared" si="120"/>
        <v>0</v>
      </c>
      <c r="AF120" s="24">
        <f t="shared" si="121"/>
        <v>0</v>
      </c>
      <c r="AG120" s="24">
        <f t="shared" si="122"/>
        <v>0</v>
      </c>
      <c r="AH120" s="24">
        <f t="shared" si="123"/>
        <v>0</v>
      </c>
      <c r="AI120" s="24">
        <f t="shared" si="124"/>
        <v>0</v>
      </c>
      <c r="AJ120" s="262">
        <f t="shared" si="108"/>
        <v>0</v>
      </c>
      <c r="AK120" s="262">
        <f t="shared" si="125"/>
        <v>0</v>
      </c>
      <c r="AL120" s="262">
        <f t="shared" si="126"/>
        <v>0</v>
      </c>
      <c r="AM120" s="248">
        <f t="shared" si="127"/>
        <v>0</v>
      </c>
      <c r="AN120" s="250">
        <f t="shared" si="128"/>
        <v>0</v>
      </c>
      <c r="AO120" s="24">
        <f t="shared" si="129"/>
        <v>0</v>
      </c>
      <c r="AP120" s="24">
        <f t="shared" si="130"/>
        <v>0</v>
      </c>
      <c r="AQ120" s="24">
        <f t="shared" si="131"/>
        <v>0</v>
      </c>
      <c r="AR120" s="24">
        <f t="shared" si="132"/>
        <v>0</v>
      </c>
      <c r="AS120">
        <f t="shared" si="133"/>
        <v>0</v>
      </c>
      <c r="AT120">
        <f t="shared" si="134"/>
        <v>0</v>
      </c>
      <c r="AU120" s="137">
        <f t="shared" si="135"/>
        <v>0</v>
      </c>
      <c r="AV120" s="138">
        <f t="shared" si="136"/>
        <v>1</v>
      </c>
      <c r="AW120" s="138">
        <f t="shared" si="137"/>
        <v>9.9999999999999995E-8</v>
      </c>
      <c r="AX120">
        <f t="shared" si="138"/>
        <v>0</v>
      </c>
      <c r="AY120">
        <f t="shared" si="139"/>
        <v>0</v>
      </c>
      <c r="AZ120">
        <f t="shared" si="140"/>
        <v>1</v>
      </c>
      <c r="BA120">
        <f t="shared" si="141"/>
        <v>0</v>
      </c>
      <c r="BB120" s="137">
        <f t="shared" si="142"/>
        <v>0</v>
      </c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</row>
    <row r="121" spans="1:89" customFormat="1" ht="15" customHeight="1" x14ac:dyDescent="0.25">
      <c r="A121" s="22">
        <f t="shared" si="72"/>
        <v>111</v>
      </c>
      <c r="B121" s="11"/>
      <c r="C121" s="199"/>
      <c r="D121" s="11"/>
      <c r="E121" s="12"/>
      <c r="F121" s="13"/>
      <c r="G121" s="12"/>
      <c r="H121" s="31" t="str">
        <f t="shared" si="109"/>
        <v/>
      </c>
      <c r="I121" s="12"/>
      <c r="J121" s="13"/>
      <c r="K121" s="12"/>
      <c r="L121" s="31" t="str">
        <f t="shared" si="110"/>
        <v/>
      </c>
      <c r="M121" s="131" t="str">
        <f t="shared" si="111"/>
        <v/>
      </c>
      <c r="N121" s="181" t="str">
        <f t="shared" si="112"/>
        <v/>
      </c>
      <c r="O121" s="190"/>
      <c r="P121" s="192"/>
      <c r="Q121" s="132" t="str">
        <f t="shared" si="113"/>
        <v/>
      </c>
      <c r="R121" s="133"/>
      <c r="S121" s="133"/>
      <c r="T121" s="139"/>
      <c r="U121" s="140"/>
      <c r="V121" s="22"/>
      <c r="X121">
        <f t="shared" si="107"/>
        <v>0</v>
      </c>
      <c r="Y121" s="24">
        <f t="shared" si="114"/>
        <v>1</v>
      </c>
      <c r="Z121" s="24">
        <f t="shared" si="115"/>
        <v>0</v>
      </c>
      <c r="AA121" s="24">
        <f t="shared" si="116"/>
        <v>0</v>
      </c>
      <c r="AB121" s="136">
        <f t="shared" si="117"/>
        <v>0</v>
      </c>
      <c r="AC121" s="24">
        <f t="shared" si="118"/>
        <v>0</v>
      </c>
      <c r="AD121" s="24">
        <f t="shared" si="119"/>
        <v>0</v>
      </c>
      <c r="AE121" s="24">
        <f t="shared" si="120"/>
        <v>0</v>
      </c>
      <c r="AF121" s="24">
        <f t="shared" si="121"/>
        <v>0</v>
      </c>
      <c r="AG121" s="24">
        <f t="shared" si="122"/>
        <v>0</v>
      </c>
      <c r="AH121" s="24">
        <f t="shared" si="123"/>
        <v>0</v>
      </c>
      <c r="AI121" s="24">
        <f t="shared" si="124"/>
        <v>0</v>
      </c>
      <c r="AJ121" s="262">
        <f t="shared" si="108"/>
        <v>0</v>
      </c>
      <c r="AK121" s="262">
        <f t="shared" si="125"/>
        <v>0</v>
      </c>
      <c r="AL121" s="262">
        <f t="shared" si="126"/>
        <v>0</v>
      </c>
      <c r="AM121" s="248">
        <f t="shared" si="127"/>
        <v>0</v>
      </c>
      <c r="AN121" s="250">
        <f t="shared" si="128"/>
        <v>0</v>
      </c>
      <c r="AO121" s="24">
        <f t="shared" si="129"/>
        <v>0</v>
      </c>
      <c r="AP121" s="24">
        <f t="shared" si="130"/>
        <v>0</v>
      </c>
      <c r="AQ121" s="24">
        <f t="shared" si="131"/>
        <v>0</v>
      </c>
      <c r="AR121" s="24">
        <f t="shared" si="132"/>
        <v>0</v>
      </c>
      <c r="AS121">
        <f t="shared" si="133"/>
        <v>0</v>
      </c>
      <c r="AT121">
        <f t="shared" si="134"/>
        <v>0</v>
      </c>
      <c r="AU121" s="137">
        <f t="shared" si="135"/>
        <v>0</v>
      </c>
      <c r="AV121" s="138">
        <f t="shared" si="136"/>
        <v>1</v>
      </c>
      <c r="AW121" s="138">
        <f t="shared" si="137"/>
        <v>9.9999999999999995E-8</v>
      </c>
      <c r="AX121">
        <f t="shared" si="138"/>
        <v>0</v>
      </c>
      <c r="AY121">
        <f t="shared" si="139"/>
        <v>0</v>
      </c>
      <c r="AZ121">
        <f t="shared" si="140"/>
        <v>1</v>
      </c>
      <c r="BA121">
        <f t="shared" si="141"/>
        <v>0</v>
      </c>
      <c r="BB121" s="137">
        <f t="shared" si="142"/>
        <v>0</v>
      </c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</row>
    <row r="122" spans="1:89" customFormat="1" ht="15" customHeight="1" x14ac:dyDescent="0.25">
      <c r="A122" s="22">
        <f t="shared" si="72"/>
        <v>112</v>
      </c>
      <c r="B122" s="11"/>
      <c r="C122" s="199"/>
      <c r="D122" s="11"/>
      <c r="E122" s="12"/>
      <c r="F122" s="13"/>
      <c r="G122" s="12"/>
      <c r="H122" s="31" t="str">
        <f t="shared" si="109"/>
        <v/>
      </c>
      <c r="I122" s="12"/>
      <c r="J122" s="13"/>
      <c r="K122" s="12"/>
      <c r="L122" s="31" t="str">
        <f t="shared" si="110"/>
        <v/>
      </c>
      <c r="M122" s="131" t="str">
        <f t="shared" si="111"/>
        <v/>
      </c>
      <c r="N122" s="181" t="str">
        <f t="shared" si="112"/>
        <v/>
      </c>
      <c r="O122" s="190"/>
      <c r="P122" s="192"/>
      <c r="Q122" s="132" t="str">
        <f t="shared" si="113"/>
        <v/>
      </c>
      <c r="R122" s="133"/>
      <c r="S122" s="133"/>
      <c r="T122" s="139"/>
      <c r="U122" s="140"/>
      <c r="V122" s="22"/>
      <c r="X122">
        <f t="shared" si="107"/>
        <v>0</v>
      </c>
      <c r="Y122" s="24">
        <f t="shared" si="114"/>
        <v>1</v>
      </c>
      <c r="Z122" s="24">
        <f t="shared" si="115"/>
        <v>0</v>
      </c>
      <c r="AA122" s="24">
        <f t="shared" si="116"/>
        <v>0</v>
      </c>
      <c r="AB122" s="136">
        <f t="shared" si="117"/>
        <v>0</v>
      </c>
      <c r="AC122" s="24">
        <f t="shared" si="118"/>
        <v>0</v>
      </c>
      <c r="AD122" s="24">
        <f t="shared" si="119"/>
        <v>0</v>
      </c>
      <c r="AE122" s="24">
        <f t="shared" si="120"/>
        <v>0</v>
      </c>
      <c r="AF122" s="24">
        <f t="shared" si="121"/>
        <v>0</v>
      </c>
      <c r="AG122" s="24">
        <f t="shared" si="122"/>
        <v>0</v>
      </c>
      <c r="AH122" s="24">
        <f t="shared" si="123"/>
        <v>0</v>
      </c>
      <c r="AI122" s="24">
        <f t="shared" si="124"/>
        <v>0</v>
      </c>
      <c r="AJ122" s="262">
        <f t="shared" si="108"/>
        <v>0</v>
      </c>
      <c r="AK122" s="262">
        <f t="shared" si="125"/>
        <v>0</v>
      </c>
      <c r="AL122" s="262">
        <f t="shared" si="126"/>
        <v>0</v>
      </c>
      <c r="AM122" s="248">
        <f t="shared" si="127"/>
        <v>0</v>
      </c>
      <c r="AN122" s="250">
        <f t="shared" si="128"/>
        <v>0</v>
      </c>
      <c r="AO122" s="24">
        <f t="shared" si="129"/>
        <v>0</v>
      </c>
      <c r="AP122" s="24">
        <f t="shared" si="130"/>
        <v>0</v>
      </c>
      <c r="AQ122" s="24">
        <f t="shared" si="131"/>
        <v>0</v>
      </c>
      <c r="AR122" s="24">
        <f t="shared" si="132"/>
        <v>0</v>
      </c>
      <c r="AS122">
        <f t="shared" si="133"/>
        <v>0</v>
      </c>
      <c r="AT122">
        <f t="shared" si="134"/>
        <v>0</v>
      </c>
      <c r="AU122" s="137">
        <f t="shared" si="135"/>
        <v>0</v>
      </c>
      <c r="AV122" s="138">
        <f t="shared" si="136"/>
        <v>1</v>
      </c>
      <c r="AW122" s="138">
        <f t="shared" si="137"/>
        <v>9.9999999999999995E-8</v>
      </c>
      <c r="AX122">
        <f t="shared" si="138"/>
        <v>0</v>
      </c>
      <c r="AY122">
        <f t="shared" si="139"/>
        <v>0</v>
      </c>
      <c r="AZ122">
        <f t="shared" si="140"/>
        <v>1</v>
      </c>
      <c r="BA122">
        <f t="shared" si="141"/>
        <v>0</v>
      </c>
      <c r="BB122" s="137">
        <f t="shared" si="142"/>
        <v>0</v>
      </c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</row>
    <row r="123" spans="1:89" customFormat="1" ht="15" customHeight="1" x14ac:dyDescent="0.25">
      <c r="A123" s="22">
        <f t="shared" si="72"/>
        <v>113</v>
      </c>
      <c r="B123" s="11"/>
      <c r="C123" s="199"/>
      <c r="D123" s="11"/>
      <c r="E123" s="12"/>
      <c r="F123" s="13"/>
      <c r="G123" s="12"/>
      <c r="H123" s="31" t="str">
        <f t="shared" si="109"/>
        <v/>
      </c>
      <c r="I123" s="12"/>
      <c r="J123" s="13"/>
      <c r="K123" s="12"/>
      <c r="L123" s="31" t="str">
        <f t="shared" si="110"/>
        <v/>
      </c>
      <c r="M123" s="131" t="str">
        <f t="shared" si="111"/>
        <v/>
      </c>
      <c r="N123" s="181" t="str">
        <f t="shared" si="112"/>
        <v/>
      </c>
      <c r="O123" s="190"/>
      <c r="P123" s="192"/>
      <c r="Q123" s="132" t="str">
        <f t="shared" si="113"/>
        <v/>
      </c>
      <c r="R123" s="133"/>
      <c r="S123" s="133"/>
      <c r="T123" s="139"/>
      <c r="U123" s="140"/>
      <c r="V123" s="22"/>
      <c r="X123">
        <f t="shared" si="107"/>
        <v>0</v>
      </c>
      <c r="Y123" s="24">
        <f t="shared" si="114"/>
        <v>1</v>
      </c>
      <c r="Z123" s="24">
        <f t="shared" si="115"/>
        <v>0</v>
      </c>
      <c r="AA123" s="24">
        <f t="shared" si="116"/>
        <v>0</v>
      </c>
      <c r="AB123" s="136">
        <f t="shared" si="117"/>
        <v>0</v>
      </c>
      <c r="AC123" s="24">
        <f t="shared" si="118"/>
        <v>0</v>
      </c>
      <c r="AD123" s="24">
        <f t="shared" si="119"/>
        <v>0</v>
      </c>
      <c r="AE123" s="24">
        <f t="shared" si="120"/>
        <v>0</v>
      </c>
      <c r="AF123" s="24">
        <f t="shared" si="121"/>
        <v>0</v>
      </c>
      <c r="AG123" s="24">
        <f t="shared" si="122"/>
        <v>0</v>
      </c>
      <c r="AH123" s="24">
        <f t="shared" si="123"/>
        <v>0</v>
      </c>
      <c r="AI123" s="24">
        <f t="shared" si="124"/>
        <v>0</v>
      </c>
      <c r="AJ123" s="262">
        <f t="shared" si="108"/>
        <v>0</v>
      </c>
      <c r="AK123" s="262">
        <f t="shared" si="125"/>
        <v>0</v>
      </c>
      <c r="AL123" s="262">
        <f t="shared" si="126"/>
        <v>0</v>
      </c>
      <c r="AM123" s="248">
        <f t="shared" si="127"/>
        <v>0</v>
      </c>
      <c r="AN123" s="250">
        <f t="shared" si="128"/>
        <v>0</v>
      </c>
      <c r="AO123" s="24">
        <f t="shared" si="129"/>
        <v>0</v>
      </c>
      <c r="AP123" s="24">
        <f t="shared" si="130"/>
        <v>0</v>
      </c>
      <c r="AQ123" s="24">
        <f t="shared" si="131"/>
        <v>0</v>
      </c>
      <c r="AR123" s="24">
        <f t="shared" si="132"/>
        <v>0</v>
      </c>
      <c r="AS123">
        <f t="shared" si="133"/>
        <v>0</v>
      </c>
      <c r="AT123">
        <f t="shared" si="134"/>
        <v>0</v>
      </c>
      <c r="AU123" s="137">
        <f t="shared" si="135"/>
        <v>0</v>
      </c>
      <c r="AV123" s="138">
        <f t="shared" si="136"/>
        <v>1</v>
      </c>
      <c r="AW123" s="138">
        <f t="shared" si="137"/>
        <v>9.9999999999999995E-8</v>
      </c>
      <c r="AX123">
        <f t="shared" si="138"/>
        <v>0</v>
      </c>
      <c r="AY123">
        <f t="shared" si="139"/>
        <v>0</v>
      </c>
      <c r="AZ123">
        <f t="shared" si="140"/>
        <v>1</v>
      </c>
      <c r="BA123">
        <f t="shared" si="141"/>
        <v>0</v>
      </c>
      <c r="BB123" s="137">
        <f t="shared" si="142"/>
        <v>0</v>
      </c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</row>
    <row r="124" spans="1:89" customFormat="1" ht="15" customHeight="1" x14ac:dyDescent="0.25">
      <c r="A124" s="22">
        <f t="shared" si="72"/>
        <v>114</v>
      </c>
      <c r="B124" s="11"/>
      <c r="C124" s="199"/>
      <c r="D124" s="11"/>
      <c r="E124" s="12"/>
      <c r="F124" s="13"/>
      <c r="G124" s="12"/>
      <c r="H124" s="31" t="str">
        <f t="shared" si="109"/>
        <v/>
      </c>
      <c r="I124" s="12"/>
      <c r="J124" s="13"/>
      <c r="K124" s="12"/>
      <c r="L124" s="31" t="str">
        <f t="shared" si="110"/>
        <v/>
      </c>
      <c r="M124" s="131" t="str">
        <f t="shared" si="111"/>
        <v/>
      </c>
      <c r="N124" s="181" t="str">
        <f t="shared" si="112"/>
        <v/>
      </c>
      <c r="O124" s="190"/>
      <c r="P124" s="192"/>
      <c r="Q124" s="132" t="str">
        <f t="shared" si="113"/>
        <v/>
      </c>
      <c r="R124" s="133"/>
      <c r="S124" s="133"/>
      <c r="T124" s="139"/>
      <c r="U124" s="140"/>
      <c r="V124" s="22"/>
      <c r="X124">
        <f t="shared" si="107"/>
        <v>0</v>
      </c>
      <c r="Y124" s="24">
        <f t="shared" si="114"/>
        <v>1</v>
      </c>
      <c r="Z124" s="24">
        <f t="shared" si="115"/>
        <v>0</v>
      </c>
      <c r="AA124" s="24">
        <f t="shared" si="116"/>
        <v>0</v>
      </c>
      <c r="AB124" s="136">
        <f t="shared" si="117"/>
        <v>0</v>
      </c>
      <c r="AC124" s="24">
        <f t="shared" si="118"/>
        <v>0</v>
      </c>
      <c r="AD124" s="24">
        <f t="shared" si="119"/>
        <v>0</v>
      </c>
      <c r="AE124" s="24">
        <f t="shared" si="120"/>
        <v>0</v>
      </c>
      <c r="AF124" s="24">
        <f t="shared" si="121"/>
        <v>0</v>
      </c>
      <c r="AG124" s="24">
        <f t="shared" si="122"/>
        <v>0</v>
      </c>
      <c r="AH124" s="24">
        <f t="shared" si="123"/>
        <v>0</v>
      </c>
      <c r="AI124" s="24">
        <f t="shared" si="124"/>
        <v>0</v>
      </c>
      <c r="AJ124" s="262">
        <f t="shared" si="108"/>
        <v>0</v>
      </c>
      <c r="AK124" s="262">
        <f t="shared" si="125"/>
        <v>0</v>
      </c>
      <c r="AL124" s="262">
        <f t="shared" si="126"/>
        <v>0</v>
      </c>
      <c r="AM124" s="248">
        <f t="shared" si="127"/>
        <v>0</v>
      </c>
      <c r="AN124" s="250">
        <f t="shared" si="128"/>
        <v>0</v>
      </c>
      <c r="AO124" s="24">
        <f t="shared" si="129"/>
        <v>0</v>
      </c>
      <c r="AP124" s="24">
        <f t="shared" si="130"/>
        <v>0</v>
      </c>
      <c r="AQ124" s="24">
        <f t="shared" si="131"/>
        <v>0</v>
      </c>
      <c r="AR124" s="24">
        <f t="shared" si="132"/>
        <v>0</v>
      </c>
      <c r="AS124">
        <f t="shared" si="133"/>
        <v>0</v>
      </c>
      <c r="AT124">
        <f t="shared" si="134"/>
        <v>0</v>
      </c>
      <c r="AU124" s="137">
        <f t="shared" si="135"/>
        <v>0</v>
      </c>
      <c r="AV124" s="138">
        <f t="shared" si="136"/>
        <v>1</v>
      </c>
      <c r="AW124" s="138">
        <f t="shared" si="137"/>
        <v>9.9999999999999995E-8</v>
      </c>
      <c r="AX124">
        <f t="shared" si="138"/>
        <v>0</v>
      </c>
      <c r="AY124">
        <f t="shared" si="139"/>
        <v>0</v>
      </c>
      <c r="AZ124">
        <f t="shared" si="140"/>
        <v>1</v>
      </c>
      <c r="BA124">
        <f t="shared" si="141"/>
        <v>0</v>
      </c>
      <c r="BB124" s="137">
        <f t="shared" si="142"/>
        <v>0</v>
      </c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</row>
    <row r="125" spans="1:89" customFormat="1" ht="15" customHeight="1" x14ac:dyDescent="0.25">
      <c r="A125" s="22">
        <f t="shared" si="72"/>
        <v>115</v>
      </c>
      <c r="B125" s="11"/>
      <c r="C125" s="199"/>
      <c r="D125" s="11"/>
      <c r="E125" s="12"/>
      <c r="F125" s="13"/>
      <c r="G125" s="12"/>
      <c r="H125" s="31" t="str">
        <f t="shared" si="109"/>
        <v/>
      </c>
      <c r="I125" s="12"/>
      <c r="J125" s="13"/>
      <c r="K125" s="12"/>
      <c r="L125" s="31" t="str">
        <f t="shared" si="110"/>
        <v/>
      </c>
      <c r="M125" s="131" t="str">
        <f t="shared" si="111"/>
        <v/>
      </c>
      <c r="N125" s="181" t="str">
        <f t="shared" si="112"/>
        <v/>
      </c>
      <c r="O125" s="190"/>
      <c r="P125" s="192"/>
      <c r="Q125" s="132" t="str">
        <f t="shared" si="113"/>
        <v/>
      </c>
      <c r="R125" s="133"/>
      <c r="S125" s="133"/>
      <c r="T125" s="139"/>
      <c r="U125" s="140"/>
      <c r="V125" s="22"/>
      <c r="X125">
        <f t="shared" si="107"/>
        <v>0</v>
      </c>
      <c r="Y125" s="24">
        <f t="shared" si="114"/>
        <v>1</v>
      </c>
      <c r="Z125" s="24">
        <f t="shared" si="115"/>
        <v>0</v>
      </c>
      <c r="AA125" s="24">
        <f t="shared" si="116"/>
        <v>0</v>
      </c>
      <c r="AB125" s="136">
        <f t="shared" si="117"/>
        <v>0</v>
      </c>
      <c r="AC125" s="24">
        <f t="shared" si="118"/>
        <v>0</v>
      </c>
      <c r="AD125" s="24">
        <f t="shared" si="119"/>
        <v>0</v>
      </c>
      <c r="AE125" s="24">
        <f t="shared" si="120"/>
        <v>0</v>
      </c>
      <c r="AF125" s="24">
        <f t="shared" si="121"/>
        <v>0</v>
      </c>
      <c r="AG125" s="24">
        <f t="shared" si="122"/>
        <v>0</v>
      </c>
      <c r="AH125" s="24">
        <f t="shared" si="123"/>
        <v>0</v>
      </c>
      <c r="AI125" s="24">
        <f t="shared" si="124"/>
        <v>0</v>
      </c>
      <c r="AJ125" s="262">
        <f t="shared" si="108"/>
        <v>0</v>
      </c>
      <c r="AK125" s="262">
        <f t="shared" si="125"/>
        <v>0</v>
      </c>
      <c r="AL125" s="262">
        <f t="shared" si="126"/>
        <v>0</v>
      </c>
      <c r="AM125" s="248">
        <f t="shared" si="127"/>
        <v>0</v>
      </c>
      <c r="AN125" s="250">
        <f t="shared" si="128"/>
        <v>0</v>
      </c>
      <c r="AO125" s="24">
        <f t="shared" si="129"/>
        <v>0</v>
      </c>
      <c r="AP125" s="24">
        <f t="shared" si="130"/>
        <v>0</v>
      </c>
      <c r="AQ125" s="24">
        <f t="shared" si="131"/>
        <v>0</v>
      </c>
      <c r="AR125" s="24">
        <f t="shared" si="132"/>
        <v>0</v>
      </c>
      <c r="AS125">
        <f t="shared" si="133"/>
        <v>0</v>
      </c>
      <c r="AT125">
        <f t="shared" si="134"/>
        <v>0</v>
      </c>
      <c r="AU125" s="137">
        <f t="shared" si="135"/>
        <v>0</v>
      </c>
      <c r="AV125" s="138">
        <f t="shared" si="136"/>
        <v>1</v>
      </c>
      <c r="AW125" s="138">
        <f t="shared" si="137"/>
        <v>9.9999999999999995E-8</v>
      </c>
      <c r="AX125">
        <f t="shared" si="138"/>
        <v>0</v>
      </c>
      <c r="AY125">
        <f t="shared" si="139"/>
        <v>0</v>
      </c>
      <c r="AZ125">
        <f t="shared" si="140"/>
        <v>1</v>
      </c>
      <c r="BA125">
        <f t="shared" si="141"/>
        <v>0</v>
      </c>
      <c r="BB125" s="137">
        <f t="shared" si="142"/>
        <v>0</v>
      </c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</row>
    <row r="126" spans="1:89" customFormat="1" ht="15" customHeight="1" x14ac:dyDescent="0.25">
      <c r="A126" s="22">
        <f t="shared" si="72"/>
        <v>116</v>
      </c>
      <c r="B126" s="11"/>
      <c r="C126" s="199"/>
      <c r="D126" s="11"/>
      <c r="E126" s="12"/>
      <c r="F126" s="13"/>
      <c r="G126" s="12"/>
      <c r="H126" s="31" t="str">
        <f t="shared" si="109"/>
        <v/>
      </c>
      <c r="I126" s="12"/>
      <c r="J126" s="13"/>
      <c r="K126" s="12"/>
      <c r="L126" s="31" t="str">
        <f t="shared" si="110"/>
        <v/>
      </c>
      <c r="M126" s="131" t="str">
        <f t="shared" si="111"/>
        <v/>
      </c>
      <c r="N126" s="181" t="str">
        <f t="shared" si="112"/>
        <v/>
      </c>
      <c r="O126" s="190"/>
      <c r="P126" s="192"/>
      <c r="Q126" s="132" t="str">
        <f t="shared" si="113"/>
        <v/>
      </c>
      <c r="R126" s="133"/>
      <c r="S126" s="133"/>
      <c r="T126" s="139"/>
      <c r="U126" s="140"/>
      <c r="V126" s="22"/>
      <c r="X126">
        <f t="shared" si="107"/>
        <v>0</v>
      </c>
      <c r="Y126" s="24">
        <f t="shared" si="114"/>
        <v>1</v>
      </c>
      <c r="Z126" s="24">
        <f t="shared" si="115"/>
        <v>0</v>
      </c>
      <c r="AA126" s="24">
        <f t="shared" si="116"/>
        <v>0</v>
      </c>
      <c r="AB126" s="136">
        <f t="shared" si="117"/>
        <v>0</v>
      </c>
      <c r="AC126" s="24">
        <f t="shared" si="118"/>
        <v>0</v>
      </c>
      <c r="AD126" s="24">
        <f t="shared" si="119"/>
        <v>0</v>
      </c>
      <c r="AE126" s="24">
        <f t="shared" si="120"/>
        <v>0</v>
      </c>
      <c r="AF126" s="24">
        <f t="shared" si="121"/>
        <v>0</v>
      </c>
      <c r="AG126" s="24">
        <f t="shared" si="122"/>
        <v>0</v>
      </c>
      <c r="AH126" s="24">
        <f t="shared" si="123"/>
        <v>0</v>
      </c>
      <c r="AI126" s="24">
        <f t="shared" si="124"/>
        <v>0</v>
      </c>
      <c r="AJ126" s="262">
        <f t="shared" si="108"/>
        <v>0</v>
      </c>
      <c r="AK126" s="262">
        <f t="shared" si="125"/>
        <v>0</v>
      </c>
      <c r="AL126" s="262">
        <f t="shared" si="126"/>
        <v>0</v>
      </c>
      <c r="AM126" s="248">
        <f t="shared" si="127"/>
        <v>0</v>
      </c>
      <c r="AN126" s="250">
        <f t="shared" si="128"/>
        <v>0</v>
      </c>
      <c r="AO126" s="24">
        <f t="shared" si="129"/>
        <v>0</v>
      </c>
      <c r="AP126" s="24">
        <f t="shared" si="130"/>
        <v>0</v>
      </c>
      <c r="AQ126" s="24">
        <f t="shared" si="131"/>
        <v>0</v>
      </c>
      <c r="AR126" s="24">
        <f t="shared" si="132"/>
        <v>0</v>
      </c>
      <c r="AS126">
        <f t="shared" si="133"/>
        <v>0</v>
      </c>
      <c r="AT126">
        <f t="shared" si="134"/>
        <v>0</v>
      </c>
      <c r="AU126" s="137">
        <f t="shared" si="135"/>
        <v>0</v>
      </c>
      <c r="AV126" s="138">
        <f t="shared" si="136"/>
        <v>1</v>
      </c>
      <c r="AW126" s="138">
        <f t="shared" si="137"/>
        <v>9.9999999999999995E-8</v>
      </c>
      <c r="AX126">
        <f t="shared" si="138"/>
        <v>0</v>
      </c>
      <c r="AY126">
        <f t="shared" si="139"/>
        <v>0</v>
      </c>
      <c r="AZ126">
        <f t="shared" si="140"/>
        <v>1</v>
      </c>
      <c r="BA126">
        <f t="shared" si="141"/>
        <v>0</v>
      </c>
      <c r="BB126" s="137">
        <f t="shared" si="142"/>
        <v>0</v>
      </c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</row>
    <row r="127" spans="1:89" customFormat="1" ht="15" customHeight="1" x14ac:dyDescent="0.25">
      <c r="A127" s="22">
        <f t="shared" si="72"/>
        <v>117</v>
      </c>
      <c r="B127" s="11"/>
      <c r="C127" s="199"/>
      <c r="D127" s="11"/>
      <c r="E127" s="12"/>
      <c r="F127" s="13"/>
      <c r="G127" s="12"/>
      <c r="H127" s="31" t="str">
        <f t="shared" si="109"/>
        <v/>
      </c>
      <c r="I127" s="12"/>
      <c r="J127" s="13"/>
      <c r="K127" s="12"/>
      <c r="L127" s="31" t="str">
        <f t="shared" si="110"/>
        <v/>
      </c>
      <c r="M127" s="131" t="str">
        <f t="shared" si="111"/>
        <v/>
      </c>
      <c r="N127" s="181" t="str">
        <f t="shared" si="112"/>
        <v/>
      </c>
      <c r="O127" s="190"/>
      <c r="P127" s="192"/>
      <c r="Q127" s="132" t="str">
        <f t="shared" si="113"/>
        <v/>
      </c>
      <c r="R127" s="133"/>
      <c r="S127" s="133"/>
      <c r="T127" s="139"/>
      <c r="U127" s="140"/>
      <c r="V127" s="22"/>
      <c r="X127">
        <f t="shared" si="107"/>
        <v>0</v>
      </c>
      <c r="Y127" s="24">
        <f t="shared" si="114"/>
        <v>1</v>
      </c>
      <c r="Z127" s="24">
        <f t="shared" si="115"/>
        <v>0</v>
      </c>
      <c r="AA127" s="24">
        <f t="shared" si="116"/>
        <v>0</v>
      </c>
      <c r="AB127" s="136">
        <f t="shared" si="117"/>
        <v>0</v>
      </c>
      <c r="AC127" s="24">
        <f t="shared" si="118"/>
        <v>0</v>
      </c>
      <c r="AD127" s="24">
        <f t="shared" si="119"/>
        <v>0</v>
      </c>
      <c r="AE127" s="24">
        <f t="shared" si="120"/>
        <v>0</v>
      </c>
      <c r="AF127" s="24">
        <f t="shared" si="121"/>
        <v>0</v>
      </c>
      <c r="AG127" s="24">
        <f t="shared" si="122"/>
        <v>0</v>
      </c>
      <c r="AH127" s="24">
        <f t="shared" si="123"/>
        <v>0</v>
      </c>
      <c r="AI127" s="24">
        <f t="shared" si="124"/>
        <v>0</v>
      </c>
      <c r="AJ127" s="262">
        <f t="shared" si="108"/>
        <v>0</v>
      </c>
      <c r="AK127" s="262">
        <f t="shared" si="125"/>
        <v>0</v>
      </c>
      <c r="AL127" s="262">
        <f t="shared" si="126"/>
        <v>0</v>
      </c>
      <c r="AM127" s="248">
        <f t="shared" si="127"/>
        <v>0</v>
      </c>
      <c r="AN127" s="250">
        <f t="shared" si="128"/>
        <v>0</v>
      </c>
      <c r="AO127" s="24">
        <f t="shared" si="129"/>
        <v>0</v>
      </c>
      <c r="AP127" s="24">
        <f t="shared" si="130"/>
        <v>0</v>
      </c>
      <c r="AQ127" s="24">
        <f t="shared" si="131"/>
        <v>0</v>
      </c>
      <c r="AR127" s="24">
        <f t="shared" si="132"/>
        <v>0</v>
      </c>
      <c r="AS127">
        <f t="shared" si="133"/>
        <v>0</v>
      </c>
      <c r="AT127">
        <f t="shared" si="134"/>
        <v>0</v>
      </c>
      <c r="AU127" s="137">
        <f t="shared" si="135"/>
        <v>0</v>
      </c>
      <c r="AV127" s="138">
        <f t="shared" si="136"/>
        <v>1</v>
      </c>
      <c r="AW127" s="138">
        <f t="shared" si="137"/>
        <v>9.9999999999999995E-8</v>
      </c>
      <c r="AX127">
        <f t="shared" si="138"/>
        <v>0</v>
      </c>
      <c r="AY127">
        <f t="shared" si="139"/>
        <v>0</v>
      </c>
      <c r="AZ127">
        <f t="shared" si="140"/>
        <v>1</v>
      </c>
      <c r="BA127">
        <f t="shared" si="141"/>
        <v>0</v>
      </c>
      <c r="BB127" s="137">
        <f t="shared" si="142"/>
        <v>0</v>
      </c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</row>
    <row r="128" spans="1:89" customFormat="1" ht="15" customHeight="1" x14ac:dyDescent="0.25">
      <c r="A128" s="22">
        <f t="shared" si="72"/>
        <v>118</v>
      </c>
      <c r="B128" s="11"/>
      <c r="C128" s="199"/>
      <c r="D128" s="11"/>
      <c r="E128" s="12"/>
      <c r="F128" s="13"/>
      <c r="G128" s="12"/>
      <c r="H128" s="31" t="str">
        <f t="shared" si="109"/>
        <v/>
      </c>
      <c r="I128" s="12"/>
      <c r="J128" s="13"/>
      <c r="K128" s="12"/>
      <c r="L128" s="31" t="str">
        <f t="shared" si="110"/>
        <v/>
      </c>
      <c r="M128" s="131" t="str">
        <f t="shared" si="111"/>
        <v/>
      </c>
      <c r="N128" s="181" t="str">
        <f t="shared" si="112"/>
        <v/>
      </c>
      <c r="O128" s="190"/>
      <c r="P128" s="192"/>
      <c r="Q128" s="132" t="str">
        <f t="shared" si="113"/>
        <v/>
      </c>
      <c r="R128" s="133"/>
      <c r="S128" s="133"/>
      <c r="T128" s="139"/>
      <c r="U128" s="140"/>
      <c r="V128" s="22"/>
      <c r="X128">
        <f t="shared" si="107"/>
        <v>0</v>
      </c>
      <c r="Y128" s="24">
        <f t="shared" si="114"/>
        <v>1</v>
      </c>
      <c r="Z128" s="24">
        <f t="shared" si="115"/>
        <v>0</v>
      </c>
      <c r="AA128" s="24">
        <f t="shared" si="116"/>
        <v>0</v>
      </c>
      <c r="AB128" s="136">
        <f t="shared" si="117"/>
        <v>0</v>
      </c>
      <c r="AC128" s="24">
        <f t="shared" si="118"/>
        <v>0</v>
      </c>
      <c r="AD128" s="24">
        <f t="shared" si="119"/>
        <v>0</v>
      </c>
      <c r="AE128" s="24">
        <f t="shared" si="120"/>
        <v>0</v>
      </c>
      <c r="AF128" s="24">
        <f t="shared" si="121"/>
        <v>0</v>
      </c>
      <c r="AG128" s="24">
        <f t="shared" si="122"/>
        <v>0</v>
      </c>
      <c r="AH128" s="24">
        <f t="shared" si="123"/>
        <v>0</v>
      </c>
      <c r="AI128" s="24">
        <f t="shared" si="124"/>
        <v>0</v>
      </c>
      <c r="AJ128" s="262">
        <f t="shared" si="108"/>
        <v>0</v>
      </c>
      <c r="AK128" s="262">
        <f t="shared" si="125"/>
        <v>0</v>
      </c>
      <c r="AL128" s="262">
        <f t="shared" si="126"/>
        <v>0</v>
      </c>
      <c r="AM128" s="248">
        <f t="shared" si="127"/>
        <v>0</v>
      </c>
      <c r="AN128" s="250">
        <f t="shared" si="128"/>
        <v>0</v>
      </c>
      <c r="AO128" s="24">
        <f t="shared" si="129"/>
        <v>0</v>
      </c>
      <c r="AP128" s="24">
        <f t="shared" si="130"/>
        <v>0</v>
      </c>
      <c r="AQ128" s="24">
        <f t="shared" si="131"/>
        <v>0</v>
      </c>
      <c r="AR128" s="24">
        <f t="shared" si="132"/>
        <v>0</v>
      </c>
      <c r="AS128">
        <f t="shared" si="133"/>
        <v>0</v>
      </c>
      <c r="AT128">
        <f t="shared" si="134"/>
        <v>0</v>
      </c>
      <c r="AU128" s="137">
        <f t="shared" si="135"/>
        <v>0</v>
      </c>
      <c r="AV128" s="138">
        <f t="shared" si="136"/>
        <v>1</v>
      </c>
      <c r="AW128" s="138">
        <f t="shared" si="137"/>
        <v>9.9999999999999995E-8</v>
      </c>
      <c r="AX128">
        <f t="shared" si="138"/>
        <v>0</v>
      </c>
      <c r="AY128">
        <f t="shared" si="139"/>
        <v>0</v>
      </c>
      <c r="AZ128">
        <f t="shared" si="140"/>
        <v>1</v>
      </c>
      <c r="BA128">
        <f t="shared" si="141"/>
        <v>0</v>
      </c>
      <c r="BB128" s="137">
        <f t="shared" si="142"/>
        <v>0</v>
      </c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</row>
    <row r="129" spans="1:89" customFormat="1" ht="15" customHeight="1" x14ac:dyDescent="0.25">
      <c r="A129" s="22">
        <f t="shared" si="72"/>
        <v>119</v>
      </c>
      <c r="B129" s="11"/>
      <c r="C129" s="199"/>
      <c r="D129" s="11"/>
      <c r="E129" s="12"/>
      <c r="F129" s="13"/>
      <c r="G129" s="12"/>
      <c r="H129" s="31" t="str">
        <f t="shared" si="109"/>
        <v/>
      </c>
      <c r="I129" s="12"/>
      <c r="J129" s="13"/>
      <c r="K129" s="12"/>
      <c r="L129" s="31" t="str">
        <f t="shared" si="110"/>
        <v/>
      </c>
      <c r="M129" s="131" t="str">
        <f t="shared" si="111"/>
        <v/>
      </c>
      <c r="N129" s="181" t="str">
        <f t="shared" si="112"/>
        <v/>
      </c>
      <c r="O129" s="190"/>
      <c r="P129" s="192"/>
      <c r="Q129" s="132" t="str">
        <f t="shared" si="113"/>
        <v/>
      </c>
      <c r="R129" s="133"/>
      <c r="S129" s="133"/>
      <c r="T129" s="139"/>
      <c r="U129" s="140"/>
      <c r="V129" s="22"/>
      <c r="X129">
        <f t="shared" si="107"/>
        <v>0</v>
      </c>
      <c r="Y129" s="24">
        <f t="shared" si="114"/>
        <v>1</v>
      </c>
      <c r="Z129" s="24">
        <f t="shared" si="115"/>
        <v>0</v>
      </c>
      <c r="AA129" s="24">
        <f t="shared" si="116"/>
        <v>0</v>
      </c>
      <c r="AB129" s="136">
        <f t="shared" si="117"/>
        <v>0</v>
      </c>
      <c r="AC129" s="24">
        <f t="shared" si="118"/>
        <v>0</v>
      </c>
      <c r="AD129" s="24">
        <f t="shared" si="119"/>
        <v>0</v>
      </c>
      <c r="AE129" s="24">
        <f t="shared" si="120"/>
        <v>0</v>
      </c>
      <c r="AF129" s="24">
        <f t="shared" si="121"/>
        <v>0</v>
      </c>
      <c r="AG129" s="24">
        <f t="shared" si="122"/>
        <v>0</v>
      </c>
      <c r="AH129" s="24">
        <f t="shared" si="123"/>
        <v>0</v>
      </c>
      <c r="AI129" s="24">
        <f t="shared" si="124"/>
        <v>0</v>
      </c>
      <c r="AJ129" s="262">
        <f t="shared" si="108"/>
        <v>0</v>
      </c>
      <c r="AK129" s="262">
        <f t="shared" si="125"/>
        <v>0</v>
      </c>
      <c r="AL129" s="262">
        <f t="shared" si="126"/>
        <v>0</v>
      </c>
      <c r="AM129" s="248">
        <f t="shared" si="127"/>
        <v>0</v>
      </c>
      <c r="AN129" s="250">
        <f t="shared" si="128"/>
        <v>0</v>
      </c>
      <c r="AO129" s="24">
        <f t="shared" si="129"/>
        <v>0</v>
      </c>
      <c r="AP129" s="24">
        <f t="shared" si="130"/>
        <v>0</v>
      </c>
      <c r="AQ129" s="24">
        <f t="shared" si="131"/>
        <v>0</v>
      </c>
      <c r="AR129" s="24">
        <f t="shared" si="132"/>
        <v>0</v>
      </c>
      <c r="AS129">
        <f t="shared" si="133"/>
        <v>0</v>
      </c>
      <c r="AT129">
        <f t="shared" si="134"/>
        <v>0</v>
      </c>
      <c r="AU129" s="137">
        <f t="shared" si="135"/>
        <v>0</v>
      </c>
      <c r="AV129" s="138">
        <f t="shared" si="136"/>
        <v>1</v>
      </c>
      <c r="AW129" s="138">
        <f t="shared" si="137"/>
        <v>9.9999999999999995E-8</v>
      </c>
      <c r="AX129">
        <f t="shared" si="138"/>
        <v>0</v>
      </c>
      <c r="AY129">
        <f t="shared" si="139"/>
        <v>0</v>
      </c>
      <c r="AZ129">
        <f t="shared" si="140"/>
        <v>1</v>
      </c>
      <c r="BA129">
        <f t="shared" si="141"/>
        <v>0</v>
      </c>
      <c r="BB129" s="137">
        <f t="shared" si="142"/>
        <v>0</v>
      </c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</row>
    <row r="130" spans="1:89" customFormat="1" ht="15" customHeight="1" x14ac:dyDescent="0.25">
      <c r="A130" s="22">
        <f t="shared" si="72"/>
        <v>120</v>
      </c>
      <c r="B130" s="11"/>
      <c r="C130" s="199"/>
      <c r="D130" s="11"/>
      <c r="E130" s="12"/>
      <c r="F130" s="13"/>
      <c r="G130" s="12"/>
      <c r="H130" s="31" t="str">
        <f t="shared" si="109"/>
        <v/>
      </c>
      <c r="I130" s="12"/>
      <c r="J130" s="13"/>
      <c r="K130" s="12"/>
      <c r="L130" s="31" t="str">
        <f t="shared" si="110"/>
        <v/>
      </c>
      <c r="M130" s="131" t="str">
        <f t="shared" si="111"/>
        <v/>
      </c>
      <c r="N130" s="181" t="str">
        <f t="shared" si="112"/>
        <v/>
      </c>
      <c r="O130" s="190"/>
      <c r="P130" s="192"/>
      <c r="Q130" s="132" t="str">
        <f t="shared" si="113"/>
        <v/>
      </c>
      <c r="R130" s="133"/>
      <c r="S130" s="133"/>
      <c r="T130" s="139"/>
      <c r="U130" s="140"/>
      <c r="V130" s="22"/>
      <c r="X130">
        <f t="shared" si="107"/>
        <v>0</v>
      </c>
      <c r="Y130" s="24">
        <f t="shared" si="114"/>
        <v>1</v>
      </c>
      <c r="Z130" s="24">
        <f t="shared" si="115"/>
        <v>0</v>
      </c>
      <c r="AA130" s="24">
        <f t="shared" si="116"/>
        <v>0</v>
      </c>
      <c r="AB130" s="136">
        <f t="shared" si="117"/>
        <v>0</v>
      </c>
      <c r="AC130" s="24">
        <f t="shared" si="118"/>
        <v>0</v>
      </c>
      <c r="AD130" s="24">
        <f t="shared" si="119"/>
        <v>0</v>
      </c>
      <c r="AE130" s="24">
        <f t="shared" si="120"/>
        <v>0</v>
      </c>
      <c r="AF130" s="24">
        <f t="shared" si="121"/>
        <v>0</v>
      </c>
      <c r="AG130" s="24">
        <f t="shared" si="122"/>
        <v>0</v>
      </c>
      <c r="AH130" s="24">
        <f t="shared" si="123"/>
        <v>0</v>
      </c>
      <c r="AI130" s="24">
        <f t="shared" si="124"/>
        <v>0</v>
      </c>
      <c r="AJ130" s="262">
        <f t="shared" si="108"/>
        <v>0</v>
      </c>
      <c r="AK130" s="262">
        <f t="shared" si="125"/>
        <v>0</v>
      </c>
      <c r="AL130" s="262">
        <f t="shared" si="126"/>
        <v>0</v>
      </c>
      <c r="AM130" s="248">
        <f t="shared" si="127"/>
        <v>0</v>
      </c>
      <c r="AN130" s="250">
        <f t="shared" si="128"/>
        <v>0</v>
      </c>
      <c r="AO130" s="24">
        <f t="shared" si="129"/>
        <v>0</v>
      </c>
      <c r="AP130" s="24">
        <f t="shared" si="130"/>
        <v>0</v>
      </c>
      <c r="AQ130" s="24">
        <f t="shared" si="131"/>
        <v>0</v>
      </c>
      <c r="AR130" s="24">
        <f t="shared" si="132"/>
        <v>0</v>
      </c>
      <c r="AS130">
        <f t="shared" si="133"/>
        <v>0</v>
      </c>
      <c r="AT130">
        <f t="shared" si="134"/>
        <v>0</v>
      </c>
      <c r="AU130" s="137">
        <f t="shared" si="135"/>
        <v>0</v>
      </c>
      <c r="AV130" s="138">
        <f t="shared" si="136"/>
        <v>1</v>
      </c>
      <c r="AW130" s="138">
        <f t="shared" si="137"/>
        <v>9.9999999999999995E-8</v>
      </c>
      <c r="AX130">
        <f t="shared" si="138"/>
        <v>0</v>
      </c>
      <c r="AY130">
        <f t="shared" si="139"/>
        <v>0</v>
      </c>
      <c r="AZ130">
        <f t="shared" si="140"/>
        <v>1</v>
      </c>
      <c r="BA130">
        <f t="shared" si="141"/>
        <v>0</v>
      </c>
      <c r="BB130" s="137">
        <f t="shared" si="142"/>
        <v>0</v>
      </c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</row>
    <row r="131" spans="1:89" customFormat="1" ht="15" customHeight="1" x14ac:dyDescent="0.25">
      <c r="A131" s="22">
        <f t="shared" si="72"/>
        <v>121</v>
      </c>
      <c r="B131" s="11"/>
      <c r="C131" s="199"/>
      <c r="D131" s="11"/>
      <c r="E131" s="12"/>
      <c r="F131" s="13"/>
      <c r="G131" s="12"/>
      <c r="H131" s="31" t="str">
        <f t="shared" si="109"/>
        <v/>
      </c>
      <c r="I131" s="12"/>
      <c r="J131" s="13"/>
      <c r="K131" s="12"/>
      <c r="L131" s="31" t="str">
        <f t="shared" si="110"/>
        <v/>
      </c>
      <c r="M131" s="131" t="str">
        <f t="shared" si="111"/>
        <v/>
      </c>
      <c r="N131" s="181" t="str">
        <f t="shared" si="112"/>
        <v/>
      </c>
      <c r="O131" s="190"/>
      <c r="P131" s="192"/>
      <c r="Q131" s="132" t="str">
        <f t="shared" si="113"/>
        <v/>
      </c>
      <c r="R131" s="133"/>
      <c r="S131" s="133"/>
      <c r="T131" s="139"/>
      <c r="U131" s="140"/>
      <c r="V131" s="22"/>
      <c r="X131">
        <f t="shared" si="107"/>
        <v>0</v>
      </c>
      <c r="Y131" s="24">
        <f t="shared" si="114"/>
        <v>1</v>
      </c>
      <c r="Z131" s="24">
        <f t="shared" si="115"/>
        <v>0</v>
      </c>
      <c r="AA131" s="24">
        <f t="shared" si="116"/>
        <v>0</v>
      </c>
      <c r="AB131" s="136">
        <f t="shared" si="117"/>
        <v>0</v>
      </c>
      <c r="AC131" s="24">
        <f t="shared" si="118"/>
        <v>0</v>
      </c>
      <c r="AD131" s="24">
        <f t="shared" si="119"/>
        <v>0</v>
      </c>
      <c r="AE131" s="24">
        <f t="shared" si="120"/>
        <v>0</v>
      </c>
      <c r="AF131" s="24">
        <f t="shared" si="121"/>
        <v>0</v>
      </c>
      <c r="AG131" s="24">
        <f t="shared" si="122"/>
        <v>0</v>
      </c>
      <c r="AH131" s="24">
        <f t="shared" si="123"/>
        <v>0</v>
      </c>
      <c r="AI131" s="24">
        <f t="shared" si="124"/>
        <v>0</v>
      </c>
      <c r="AJ131" s="262">
        <f t="shared" si="108"/>
        <v>0</v>
      </c>
      <c r="AK131" s="262">
        <f t="shared" si="125"/>
        <v>0</v>
      </c>
      <c r="AL131" s="262">
        <f t="shared" si="126"/>
        <v>0</v>
      </c>
      <c r="AM131" s="248">
        <f t="shared" si="127"/>
        <v>0</v>
      </c>
      <c r="AN131" s="250">
        <f t="shared" si="128"/>
        <v>0</v>
      </c>
      <c r="AO131" s="24">
        <f t="shared" si="129"/>
        <v>0</v>
      </c>
      <c r="AP131" s="24">
        <f t="shared" si="130"/>
        <v>0</v>
      </c>
      <c r="AQ131" s="24">
        <f t="shared" si="131"/>
        <v>0</v>
      </c>
      <c r="AR131" s="24">
        <f t="shared" si="132"/>
        <v>0</v>
      </c>
      <c r="AS131">
        <f t="shared" si="133"/>
        <v>0</v>
      </c>
      <c r="AT131">
        <f t="shared" si="134"/>
        <v>0</v>
      </c>
      <c r="AU131" s="137">
        <f t="shared" si="135"/>
        <v>0</v>
      </c>
      <c r="AV131" s="138">
        <f t="shared" si="136"/>
        <v>1</v>
      </c>
      <c r="AW131" s="138">
        <f t="shared" si="137"/>
        <v>9.9999999999999995E-8</v>
      </c>
      <c r="AX131">
        <f t="shared" si="138"/>
        <v>0</v>
      </c>
      <c r="AY131">
        <f t="shared" si="139"/>
        <v>0</v>
      </c>
      <c r="AZ131">
        <f t="shared" si="140"/>
        <v>1</v>
      </c>
      <c r="BA131">
        <f t="shared" si="141"/>
        <v>0</v>
      </c>
      <c r="BB131" s="137">
        <f t="shared" si="142"/>
        <v>0</v>
      </c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</row>
    <row r="132" spans="1:89" customFormat="1" ht="15" customHeight="1" x14ac:dyDescent="0.25">
      <c r="A132" s="22">
        <f t="shared" si="72"/>
        <v>122</v>
      </c>
      <c r="B132" s="11"/>
      <c r="C132" s="199"/>
      <c r="D132" s="11"/>
      <c r="E132" s="12"/>
      <c r="F132" s="13"/>
      <c r="G132" s="12"/>
      <c r="H132" s="31" t="str">
        <f t="shared" si="109"/>
        <v/>
      </c>
      <c r="I132" s="12"/>
      <c r="J132" s="13"/>
      <c r="K132" s="12"/>
      <c r="L132" s="31" t="str">
        <f t="shared" si="110"/>
        <v/>
      </c>
      <c r="M132" s="131" t="str">
        <f t="shared" si="111"/>
        <v/>
      </c>
      <c r="N132" s="181" t="str">
        <f t="shared" si="112"/>
        <v/>
      </c>
      <c r="O132" s="190"/>
      <c r="P132" s="192"/>
      <c r="Q132" s="132" t="str">
        <f t="shared" si="113"/>
        <v/>
      </c>
      <c r="R132" s="133"/>
      <c r="S132" s="133"/>
      <c r="T132" s="139"/>
      <c r="U132" s="140"/>
      <c r="V132" s="22"/>
      <c r="X132">
        <f t="shared" si="107"/>
        <v>0</v>
      </c>
      <c r="Y132" s="24">
        <f t="shared" si="114"/>
        <v>1</v>
      </c>
      <c r="Z132" s="24">
        <f t="shared" si="115"/>
        <v>0</v>
      </c>
      <c r="AA132" s="24">
        <f t="shared" si="116"/>
        <v>0</v>
      </c>
      <c r="AB132" s="136">
        <f t="shared" si="117"/>
        <v>0</v>
      </c>
      <c r="AC132" s="24">
        <f t="shared" si="118"/>
        <v>0</v>
      </c>
      <c r="AD132" s="24">
        <f t="shared" si="119"/>
        <v>0</v>
      </c>
      <c r="AE132" s="24">
        <f t="shared" si="120"/>
        <v>0</v>
      </c>
      <c r="AF132" s="24">
        <f t="shared" si="121"/>
        <v>0</v>
      </c>
      <c r="AG132" s="24">
        <f t="shared" si="122"/>
        <v>0</v>
      </c>
      <c r="AH132" s="24">
        <f t="shared" si="123"/>
        <v>0</v>
      </c>
      <c r="AI132" s="24">
        <f t="shared" si="124"/>
        <v>0</v>
      </c>
      <c r="AJ132" s="262">
        <f t="shared" si="108"/>
        <v>0</v>
      </c>
      <c r="AK132" s="262">
        <f t="shared" si="125"/>
        <v>0</v>
      </c>
      <c r="AL132" s="262">
        <f t="shared" si="126"/>
        <v>0</v>
      </c>
      <c r="AM132" s="248">
        <f t="shared" si="127"/>
        <v>0</v>
      </c>
      <c r="AN132" s="250">
        <f t="shared" si="128"/>
        <v>0</v>
      </c>
      <c r="AO132" s="24">
        <f t="shared" si="129"/>
        <v>0</v>
      </c>
      <c r="AP132" s="24">
        <f t="shared" si="130"/>
        <v>0</v>
      </c>
      <c r="AQ132" s="24">
        <f t="shared" si="131"/>
        <v>0</v>
      </c>
      <c r="AR132" s="24">
        <f t="shared" si="132"/>
        <v>0</v>
      </c>
      <c r="AS132">
        <f t="shared" si="133"/>
        <v>0</v>
      </c>
      <c r="AT132">
        <f t="shared" si="134"/>
        <v>0</v>
      </c>
      <c r="AU132" s="137">
        <f t="shared" si="135"/>
        <v>0</v>
      </c>
      <c r="AV132" s="138">
        <f t="shared" si="136"/>
        <v>1</v>
      </c>
      <c r="AW132" s="138">
        <f t="shared" si="137"/>
        <v>9.9999999999999995E-8</v>
      </c>
      <c r="AX132">
        <f t="shared" si="138"/>
        <v>0</v>
      </c>
      <c r="AY132">
        <f t="shared" si="139"/>
        <v>0</v>
      </c>
      <c r="AZ132">
        <f t="shared" si="140"/>
        <v>1</v>
      </c>
      <c r="BA132">
        <f t="shared" si="141"/>
        <v>0</v>
      </c>
      <c r="BB132" s="137">
        <f t="shared" si="142"/>
        <v>0</v>
      </c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</row>
    <row r="133" spans="1:89" customFormat="1" ht="15" customHeight="1" x14ac:dyDescent="0.25">
      <c r="A133" s="22">
        <f t="shared" si="72"/>
        <v>123</v>
      </c>
      <c r="B133" s="11"/>
      <c r="C133" s="199"/>
      <c r="D133" s="11"/>
      <c r="E133" s="12"/>
      <c r="F133" s="13"/>
      <c r="G133" s="12"/>
      <c r="H133" s="31" t="str">
        <f t="shared" si="109"/>
        <v/>
      </c>
      <c r="I133" s="12"/>
      <c r="J133" s="13"/>
      <c r="K133" s="12"/>
      <c r="L133" s="31" t="str">
        <f t="shared" si="110"/>
        <v/>
      </c>
      <c r="M133" s="131" t="str">
        <f t="shared" si="111"/>
        <v/>
      </c>
      <c r="N133" s="181" t="str">
        <f t="shared" si="112"/>
        <v/>
      </c>
      <c r="O133" s="190"/>
      <c r="P133" s="192"/>
      <c r="Q133" s="132" t="str">
        <f t="shared" si="113"/>
        <v/>
      </c>
      <c r="R133" s="133"/>
      <c r="S133" s="133"/>
      <c r="T133" s="139"/>
      <c r="U133" s="140"/>
      <c r="V133" s="22"/>
      <c r="X133">
        <f t="shared" si="107"/>
        <v>0</v>
      </c>
      <c r="Y133" s="24">
        <f t="shared" si="114"/>
        <v>1</v>
      </c>
      <c r="Z133" s="24">
        <f t="shared" si="115"/>
        <v>0</v>
      </c>
      <c r="AA133" s="24">
        <f t="shared" si="116"/>
        <v>0</v>
      </c>
      <c r="AB133" s="136">
        <f t="shared" si="117"/>
        <v>0</v>
      </c>
      <c r="AC133" s="24">
        <f t="shared" si="118"/>
        <v>0</v>
      </c>
      <c r="AD133" s="24">
        <f t="shared" si="119"/>
        <v>0</v>
      </c>
      <c r="AE133" s="24">
        <f t="shared" si="120"/>
        <v>0</v>
      </c>
      <c r="AF133" s="24">
        <f t="shared" si="121"/>
        <v>0</v>
      </c>
      <c r="AG133" s="24">
        <f t="shared" si="122"/>
        <v>0</v>
      </c>
      <c r="AH133" s="24">
        <f t="shared" si="123"/>
        <v>0</v>
      </c>
      <c r="AI133" s="24">
        <f t="shared" si="124"/>
        <v>0</v>
      </c>
      <c r="AJ133" s="262">
        <f t="shared" si="108"/>
        <v>0</v>
      </c>
      <c r="AK133" s="262">
        <f t="shared" si="125"/>
        <v>0</v>
      </c>
      <c r="AL133" s="262">
        <f t="shared" si="126"/>
        <v>0</v>
      </c>
      <c r="AM133" s="248">
        <f t="shared" si="127"/>
        <v>0</v>
      </c>
      <c r="AN133" s="250">
        <f t="shared" si="128"/>
        <v>0</v>
      </c>
      <c r="AO133" s="24">
        <f t="shared" si="129"/>
        <v>0</v>
      </c>
      <c r="AP133" s="24">
        <f t="shared" si="130"/>
        <v>0</v>
      </c>
      <c r="AQ133" s="24">
        <f t="shared" si="131"/>
        <v>0</v>
      </c>
      <c r="AR133" s="24">
        <f t="shared" si="132"/>
        <v>0</v>
      </c>
      <c r="AS133">
        <f t="shared" si="133"/>
        <v>0</v>
      </c>
      <c r="AT133">
        <f t="shared" si="134"/>
        <v>0</v>
      </c>
      <c r="AU133" s="137">
        <f t="shared" si="135"/>
        <v>0</v>
      </c>
      <c r="AV133" s="138">
        <f t="shared" si="136"/>
        <v>1</v>
      </c>
      <c r="AW133" s="138">
        <f t="shared" si="137"/>
        <v>9.9999999999999995E-8</v>
      </c>
      <c r="AX133">
        <f t="shared" si="138"/>
        <v>0</v>
      </c>
      <c r="AY133">
        <f t="shared" si="139"/>
        <v>0</v>
      </c>
      <c r="AZ133">
        <f t="shared" si="140"/>
        <v>1</v>
      </c>
      <c r="BA133">
        <f t="shared" si="141"/>
        <v>0</v>
      </c>
      <c r="BB133" s="137">
        <f t="shared" si="142"/>
        <v>0</v>
      </c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</row>
    <row r="134" spans="1:89" customFormat="1" ht="15" customHeight="1" x14ac:dyDescent="0.25">
      <c r="A134" s="22">
        <f t="shared" si="72"/>
        <v>124</v>
      </c>
      <c r="B134" s="11"/>
      <c r="C134" s="199"/>
      <c r="D134" s="11"/>
      <c r="E134" s="12"/>
      <c r="F134" s="13"/>
      <c r="G134" s="12"/>
      <c r="H134" s="31" t="str">
        <f t="shared" si="109"/>
        <v/>
      </c>
      <c r="I134" s="12"/>
      <c r="J134" s="13"/>
      <c r="K134" s="12"/>
      <c r="L134" s="31" t="str">
        <f t="shared" si="110"/>
        <v/>
      </c>
      <c r="M134" s="131" t="str">
        <f t="shared" si="111"/>
        <v/>
      </c>
      <c r="N134" s="181" t="str">
        <f t="shared" si="112"/>
        <v/>
      </c>
      <c r="O134" s="190"/>
      <c r="P134" s="192"/>
      <c r="Q134" s="132" t="str">
        <f t="shared" si="113"/>
        <v/>
      </c>
      <c r="R134" s="133"/>
      <c r="S134" s="133"/>
      <c r="T134" s="139"/>
      <c r="U134" s="140"/>
      <c r="V134" s="22"/>
      <c r="X134">
        <f t="shared" si="107"/>
        <v>0</v>
      </c>
      <c r="Y134" s="24">
        <f t="shared" si="114"/>
        <v>1</v>
      </c>
      <c r="Z134" s="24">
        <f t="shared" si="115"/>
        <v>0</v>
      </c>
      <c r="AA134" s="24">
        <f t="shared" si="116"/>
        <v>0</v>
      </c>
      <c r="AB134" s="136">
        <f t="shared" si="117"/>
        <v>0</v>
      </c>
      <c r="AC134" s="24">
        <f t="shared" si="118"/>
        <v>0</v>
      </c>
      <c r="AD134" s="24">
        <f t="shared" si="119"/>
        <v>0</v>
      </c>
      <c r="AE134" s="24">
        <f t="shared" si="120"/>
        <v>0</v>
      </c>
      <c r="AF134" s="24">
        <f t="shared" si="121"/>
        <v>0</v>
      </c>
      <c r="AG134" s="24">
        <f t="shared" si="122"/>
        <v>0</v>
      </c>
      <c r="AH134" s="24">
        <f t="shared" si="123"/>
        <v>0</v>
      </c>
      <c r="AI134" s="24">
        <f t="shared" si="124"/>
        <v>0</v>
      </c>
      <c r="AJ134" s="262">
        <f t="shared" si="108"/>
        <v>0</v>
      </c>
      <c r="AK134" s="262">
        <f t="shared" si="125"/>
        <v>0</v>
      </c>
      <c r="AL134" s="262">
        <f t="shared" si="126"/>
        <v>0</v>
      </c>
      <c r="AM134" s="248">
        <f t="shared" si="127"/>
        <v>0</v>
      </c>
      <c r="AN134" s="250">
        <f t="shared" si="128"/>
        <v>0</v>
      </c>
      <c r="AO134" s="24">
        <f t="shared" si="129"/>
        <v>0</v>
      </c>
      <c r="AP134" s="24">
        <f t="shared" si="130"/>
        <v>0</v>
      </c>
      <c r="AQ134" s="24">
        <f t="shared" si="131"/>
        <v>0</v>
      </c>
      <c r="AR134" s="24">
        <f t="shared" si="132"/>
        <v>0</v>
      </c>
      <c r="AS134">
        <f t="shared" si="133"/>
        <v>0</v>
      </c>
      <c r="AT134">
        <f t="shared" si="134"/>
        <v>0</v>
      </c>
      <c r="AU134" s="137">
        <f t="shared" si="135"/>
        <v>0</v>
      </c>
      <c r="AV134" s="138">
        <f t="shared" si="136"/>
        <v>1</v>
      </c>
      <c r="AW134" s="138">
        <f t="shared" si="137"/>
        <v>9.9999999999999995E-8</v>
      </c>
      <c r="AX134">
        <f t="shared" si="138"/>
        <v>0</v>
      </c>
      <c r="AY134">
        <f t="shared" si="139"/>
        <v>0</v>
      </c>
      <c r="AZ134">
        <f t="shared" si="140"/>
        <v>1</v>
      </c>
      <c r="BA134">
        <f t="shared" si="141"/>
        <v>0</v>
      </c>
      <c r="BB134" s="137">
        <f t="shared" si="142"/>
        <v>0</v>
      </c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</row>
    <row r="135" spans="1:89" customFormat="1" ht="15" customHeight="1" x14ac:dyDescent="0.25">
      <c r="A135" s="22">
        <f t="shared" si="72"/>
        <v>125</v>
      </c>
      <c r="B135" s="11"/>
      <c r="C135" s="199"/>
      <c r="D135" s="11"/>
      <c r="E135" s="12"/>
      <c r="F135" s="13"/>
      <c r="G135" s="12"/>
      <c r="H135" s="31" t="str">
        <f t="shared" si="109"/>
        <v/>
      </c>
      <c r="I135" s="12"/>
      <c r="J135" s="13"/>
      <c r="K135" s="12"/>
      <c r="L135" s="31" t="str">
        <f t="shared" si="110"/>
        <v/>
      </c>
      <c r="M135" s="131" t="str">
        <f t="shared" si="111"/>
        <v/>
      </c>
      <c r="N135" s="181" t="str">
        <f t="shared" si="112"/>
        <v/>
      </c>
      <c r="O135" s="190"/>
      <c r="P135" s="192"/>
      <c r="Q135" s="132" t="str">
        <f t="shared" si="113"/>
        <v/>
      </c>
      <c r="R135" s="133"/>
      <c r="S135" s="133"/>
      <c r="T135" s="139"/>
      <c r="U135" s="140"/>
      <c r="V135" s="22"/>
      <c r="X135">
        <f t="shared" si="107"/>
        <v>0</v>
      </c>
      <c r="Y135" s="24">
        <f t="shared" si="114"/>
        <v>1</v>
      </c>
      <c r="Z135" s="24">
        <f t="shared" si="115"/>
        <v>0</v>
      </c>
      <c r="AA135" s="24">
        <f t="shared" si="116"/>
        <v>0</v>
      </c>
      <c r="AB135" s="136">
        <f t="shared" si="117"/>
        <v>0</v>
      </c>
      <c r="AC135" s="24">
        <f t="shared" si="118"/>
        <v>0</v>
      </c>
      <c r="AD135" s="24">
        <f t="shared" si="119"/>
        <v>0</v>
      </c>
      <c r="AE135" s="24">
        <f t="shared" si="120"/>
        <v>0</v>
      </c>
      <c r="AF135" s="24">
        <f t="shared" si="121"/>
        <v>0</v>
      </c>
      <c r="AG135" s="24">
        <f t="shared" si="122"/>
        <v>0</v>
      </c>
      <c r="AH135" s="24">
        <f t="shared" si="123"/>
        <v>0</v>
      </c>
      <c r="AI135" s="24">
        <f t="shared" si="124"/>
        <v>0</v>
      </c>
      <c r="AJ135" s="262">
        <f t="shared" si="108"/>
        <v>0</v>
      </c>
      <c r="AK135" s="262">
        <f t="shared" si="125"/>
        <v>0</v>
      </c>
      <c r="AL135" s="262">
        <f t="shared" si="126"/>
        <v>0</v>
      </c>
      <c r="AM135" s="248">
        <f t="shared" si="127"/>
        <v>0</v>
      </c>
      <c r="AN135" s="250">
        <f t="shared" si="128"/>
        <v>0</v>
      </c>
      <c r="AO135" s="24">
        <f t="shared" si="129"/>
        <v>0</v>
      </c>
      <c r="AP135" s="24">
        <f t="shared" si="130"/>
        <v>0</v>
      </c>
      <c r="AQ135" s="24">
        <f t="shared" si="131"/>
        <v>0</v>
      </c>
      <c r="AR135" s="24">
        <f t="shared" si="132"/>
        <v>0</v>
      </c>
      <c r="AS135">
        <f t="shared" si="133"/>
        <v>0</v>
      </c>
      <c r="AT135">
        <f t="shared" si="134"/>
        <v>0</v>
      </c>
      <c r="AU135" s="137">
        <f t="shared" si="135"/>
        <v>0</v>
      </c>
      <c r="AV135" s="138">
        <f t="shared" si="136"/>
        <v>1</v>
      </c>
      <c r="AW135" s="138">
        <f t="shared" si="137"/>
        <v>9.9999999999999995E-8</v>
      </c>
      <c r="AX135">
        <f t="shared" si="138"/>
        <v>0</v>
      </c>
      <c r="AY135">
        <f t="shared" si="139"/>
        <v>0</v>
      </c>
      <c r="AZ135">
        <f t="shared" si="140"/>
        <v>1</v>
      </c>
      <c r="BA135">
        <f t="shared" si="141"/>
        <v>0</v>
      </c>
      <c r="BB135" s="137">
        <f t="shared" si="142"/>
        <v>0</v>
      </c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</row>
    <row r="136" spans="1:89" customFormat="1" ht="15" customHeight="1" x14ac:dyDescent="0.25">
      <c r="A136" s="22">
        <f t="shared" si="72"/>
        <v>126</v>
      </c>
      <c r="B136" s="11"/>
      <c r="C136" s="199"/>
      <c r="D136" s="11"/>
      <c r="E136" s="12"/>
      <c r="F136" s="13"/>
      <c r="G136" s="12"/>
      <c r="H136" s="31" t="str">
        <f t="shared" si="109"/>
        <v/>
      </c>
      <c r="I136" s="12"/>
      <c r="J136" s="13"/>
      <c r="K136" s="12"/>
      <c r="L136" s="31" t="str">
        <f t="shared" si="110"/>
        <v/>
      </c>
      <c r="M136" s="131" t="str">
        <f t="shared" si="111"/>
        <v/>
      </c>
      <c r="N136" s="181" t="str">
        <f t="shared" si="112"/>
        <v/>
      </c>
      <c r="O136" s="190"/>
      <c r="P136" s="192"/>
      <c r="Q136" s="132" t="str">
        <f t="shared" si="113"/>
        <v/>
      </c>
      <c r="R136" s="133"/>
      <c r="S136" s="133"/>
      <c r="T136" s="139"/>
      <c r="U136" s="140"/>
      <c r="V136" s="22"/>
      <c r="X136">
        <f t="shared" si="107"/>
        <v>0</v>
      </c>
      <c r="Y136" s="24">
        <f t="shared" si="114"/>
        <v>1</v>
      </c>
      <c r="Z136" s="24">
        <f t="shared" si="115"/>
        <v>0</v>
      </c>
      <c r="AA136" s="24">
        <f t="shared" si="116"/>
        <v>0</v>
      </c>
      <c r="AB136" s="136">
        <f t="shared" si="117"/>
        <v>0</v>
      </c>
      <c r="AC136" s="24">
        <f t="shared" si="118"/>
        <v>0</v>
      </c>
      <c r="AD136" s="24">
        <f t="shared" si="119"/>
        <v>0</v>
      </c>
      <c r="AE136" s="24">
        <f t="shared" si="120"/>
        <v>0</v>
      </c>
      <c r="AF136" s="24">
        <f t="shared" si="121"/>
        <v>0</v>
      </c>
      <c r="AG136" s="24">
        <f t="shared" si="122"/>
        <v>0</v>
      </c>
      <c r="AH136" s="24">
        <f t="shared" si="123"/>
        <v>0</v>
      </c>
      <c r="AI136" s="24">
        <f t="shared" si="124"/>
        <v>0</v>
      </c>
      <c r="AJ136" s="262">
        <f t="shared" si="108"/>
        <v>0</v>
      </c>
      <c r="AK136" s="262">
        <f t="shared" si="125"/>
        <v>0</v>
      </c>
      <c r="AL136" s="262">
        <f t="shared" si="126"/>
        <v>0</v>
      </c>
      <c r="AM136" s="248">
        <f t="shared" si="127"/>
        <v>0</v>
      </c>
      <c r="AN136" s="250">
        <f t="shared" si="128"/>
        <v>0</v>
      </c>
      <c r="AO136" s="24">
        <f t="shared" si="129"/>
        <v>0</v>
      </c>
      <c r="AP136" s="24">
        <f t="shared" si="130"/>
        <v>0</v>
      </c>
      <c r="AQ136" s="24">
        <f t="shared" si="131"/>
        <v>0</v>
      </c>
      <c r="AR136" s="24">
        <f t="shared" si="132"/>
        <v>0</v>
      </c>
      <c r="AS136">
        <f t="shared" si="133"/>
        <v>0</v>
      </c>
      <c r="AT136">
        <f t="shared" si="134"/>
        <v>0</v>
      </c>
      <c r="AU136" s="137">
        <f t="shared" si="135"/>
        <v>0</v>
      </c>
      <c r="AV136" s="138">
        <f t="shared" si="136"/>
        <v>1</v>
      </c>
      <c r="AW136" s="138">
        <f t="shared" si="137"/>
        <v>9.9999999999999995E-8</v>
      </c>
      <c r="AX136">
        <f t="shared" si="138"/>
        <v>0</v>
      </c>
      <c r="AY136">
        <f t="shared" si="139"/>
        <v>0</v>
      </c>
      <c r="AZ136">
        <f t="shared" si="140"/>
        <v>1</v>
      </c>
      <c r="BA136">
        <f t="shared" si="141"/>
        <v>0</v>
      </c>
      <c r="BB136" s="137">
        <f t="shared" si="142"/>
        <v>0</v>
      </c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</row>
    <row r="137" spans="1:89" customFormat="1" ht="15" customHeight="1" x14ac:dyDescent="0.25">
      <c r="A137" s="22">
        <f t="shared" si="72"/>
        <v>127</v>
      </c>
      <c r="B137" s="11"/>
      <c r="C137" s="199"/>
      <c r="D137" s="11"/>
      <c r="E137" s="12"/>
      <c r="F137" s="13"/>
      <c r="G137" s="12"/>
      <c r="H137" s="31" t="str">
        <f t="shared" si="109"/>
        <v/>
      </c>
      <c r="I137" s="12"/>
      <c r="J137" s="13"/>
      <c r="K137" s="12"/>
      <c r="L137" s="31" t="str">
        <f t="shared" si="110"/>
        <v/>
      </c>
      <c r="M137" s="131" t="str">
        <f t="shared" si="111"/>
        <v/>
      </c>
      <c r="N137" s="181" t="str">
        <f t="shared" si="112"/>
        <v/>
      </c>
      <c r="O137" s="190"/>
      <c r="P137" s="192"/>
      <c r="Q137" s="132" t="str">
        <f t="shared" si="113"/>
        <v/>
      </c>
      <c r="R137" s="133"/>
      <c r="S137" s="133"/>
      <c r="T137" s="139"/>
      <c r="U137" s="140"/>
      <c r="V137" s="22"/>
      <c r="X137">
        <f t="shared" si="107"/>
        <v>0</v>
      </c>
      <c r="Y137" s="24">
        <f t="shared" si="114"/>
        <v>1</v>
      </c>
      <c r="Z137" s="24">
        <f t="shared" si="115"/>
        <v>0</v>
      </c>
      <c r="AA137" s="24">
        <f t="shared" si="116"/>
        <v>0</v>
      </c>
      <c r="AB137" s="136">
        <f t="shared" si="117"/>
        <v>0</v>
      </c>
      <c r="AC137" s="24">
        <f t="shared" si="118"/>
        <v>0</v>
      </c>
      <c r="AD137" s="24">
        <f t="shared" si="119"/>
        <v>0</v>
      </c>
      <c r="AE137" s="24">
        <f t="shared" si="120"/>
        <v>0</v>
      </c>
      <c r="AF137" s="24">
        <f t="shared" si="121"/>
        <v>0</v>
      </c>
      <c r="AG137" s="24">
        <f t="shared" si="122"/>
        <v>0</v>
      </c>
      <c r="AH137" s="24">
        <f t="shared" si="123"/>
        <v>0</v>
      </c>
      <c r="AI137" s="24">
        <f t="shared" si="124"/>
        <v>0</v>
      </c>
      <c r="AJ137" s="262">
        <f t="shared" si="108"/>
        <v>0</v>
      </c>
      <c r="AK137" s="262">
        <f t="shared" si="125"/>
        <v>0</v>
      </c>
      <c r="AL137" s="262">
        <f t="shared" si="126"/>
        <v>0</v>
      </c>
      <c r="AM137" s="248">
        <f t="shared" si="127"/>
        <v>0</v>
      </c>
      <c r="AN137" s="250">
        <f t="shared" si="128"/>
        <v>0</v>
      </c>
      <c r="AO137" s="24">
        <f t="shared" si="129"/>
        <v>0</v>
      </c>
      <c r="AP137" s="24">
        <f t="shared" si="130"/>
        <v>0</v>
      </c>
      <c r="AQ137" s="24">
        <f t="shared" si="131"/>
        <v>0</v>
      </c>
      <c r="AR137" s="24">
        <f t="shared" si="132"/>
        <v>0</v>
      </c>
      <c r="AS137">
        <f t="shared" si="133"/>
        <v>0</v>
      </c>
      <c r="AT137">
        <f t="shared" si="134"/>
        <v>0</v>
      </c>
      <c r="AU137" s="137">
        <f t="shared" si="135"/>
        <v>0</v>
      </c>
      <c r="AV137" s="138">
        <f t="shared" si="136"/>
        <v>1</v>
      </c>
      <c r="AW137" s="138">
        <f t="shared" si="137"/>
        <v>9.9999999999999995E-8</v>
      </c>
      <c r="AX137">
        <f t="shared" si="138"/>
        <v>0</v>
      </c>
      <c r="AY137">
        <f t="shared" si="139"/>
        <v>0</v>
      </c>
      <c r="AZ137">
        <f t="shared" si="140"/>
        <v>1</v>
      </c>
      <c r="BA137">
        <f t="shared" si="141"/>
        <v>0</v>
      </c>
      <c r="BB137" s="137">
        <f t="shared" si="142"/>
        <v>0</v>
      </c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</row>
    <row r="138" spans="1:89" customFormat="1" ht="15" customHeight="1" x14ac:dyDescent="0.25">
      <c r="A138" s="22">
        <f t="shared" si="72"/>
        <v>128</v>
      </c>
      <c r="B138" s="11"/>
      <c r="C138" s="199"/>
      <c r="D138" s="11"/>
      <c r="E138" s="12"/>
      <c r="F138" s="13"/>
      <c r="G138" s="12"/>
      <c r="H138" s="31" t="str">
        <f t="shared" si="109"/>
        <v/>
      </c>
      <c r="I138" s="12"/>
      <c r="J138" s="13"/>
      <c r="K138" s="12"/>
      <c r="L138" s="31" t="str">
        <f t="shared" si="110"/>
        <v/>
      </c>
      <c r="M138" s="131" t="str">
        <f t="shared" si="111"/>
        <v/>
      </c>
      <c r="N138" s="181" t="str">
        <f t="shared" si="112"/>
        <v/>
      </c>
      <c r="O138" s="190"/>
      <c r="P138" s="192"/>
      <c r="Q138" s="132" t="str">
        <f t="shared" si="113"/>
        <v/>
      </c>
      <c r="R138" s="133"/>
      <c r="S138" s="133"/>
      <c r="T138" s="139"/>
      <c r="U138" s="140"/>
      <c r="V138" s="22"/>
      <c r="X138">
        <f t="shared" si="107"/>
        <v>0</v>
      </c>
      <c r="Y138" s="24">
        <f t="shared" si="114"/>
        <v>1</v>
      </c>
      <c r="Z138" s="24">
        <f t="shared" si="115"/>
        <v>0</v>
      </c>
      <c r="AA138" s="24">
        <f t="shared" si="116"/>
        <v>0</v>
      </c>
      <c r="AB138" s="136">
        <f t="shared" si="117"/>
        <v>0</v>
      </c>
      <c r="AC138" s="24">
        <f t="shared" si="118"/>
        <v>0</v>
      </c>
      <c r="AD138" s="24">
        <f t="shared" si="119"/>
        <v>0</v>
      </c>
      <c r="AE138" s="24">
        <f t="shared" si="120"/>
        <v>0</v>
      </c>
      <c r="AF138" s="24">
        <f t="shared" si="121"/>
        <v>0</v>
      </c>
      <c r="AG138" s="24">
        <f t="shared" si="122"/>
        <v>0</v>
      </c>
      <c r="AH138" s="24">
        <f t="shared" si="123"/>
        <v>0</v>
      </c>
      <c r="AI138" s="24">
        <f t="shared" si="124"/>
        <v>0</v>
      </c>
      <c r="AJ138" s="262">
        <f t="shared" si="108"/>
        <v>0</v>
      </c>
      <c r="AK138" s="262">
        <f t="shared" si="125"/>
        <v>0</v>
      </c>
      <c r="AL138" s="262">
        <f t="shared" si="126"/>
        <v>0</v>
      </c>
      <c r="AM138" s="248">
        <f t="shared" si="127"/>
        <v>0</v>
      </c>
      <c r="AN138" s="250">
        <f t="shared" si="128"/>
        <v>0</v>
      </c>
      <c r="AO138" s="24">
        <f t="shared" si="129"/>
        <v>0</v>
      </c>
      <c r="AP138" s="24">
        <f t="shared" si="130"/>
        <v>0</v>
      </c>
      <c r="AQ138" s="24">
        <f t="shared" si="131"/>
        <v>0</v>
      </c>
      <c r="AR138" s="24">
        <f t="shared" si="132"/>
        <v>0</v>
      </c>
      <c r="AS138">
        <f t="shared" si="133"/>
        <v>0</v>
      </c>
      <c r="AT138">
        <f t="shared" si="134"/>
        <v>0</v>
      </c>
      <c r="AU138" s="137">
        <f t="shared" si="135"/>
        <v>0</v>
      </c>
      <c r="AV138" s="138">
        <f t="shared" si="136"/>
        <v>1</v>
      </c>
      <c r="AW138" s="138">
        <f t="shared" si="137"/>
        <v>9.9999999999999995E-8</v>
      </c>
      <c r="AX138">
        <f t="shared" si="138"/>
        <v>0</v>
      </c>
      <c r="AY138">
        <f t="shared" si="139"/>
        <v>0</v>
      </c>
      <c r="AZ138">
        <f t="shared" si="140"/>
        <v>1</v>
      </c>
      <c r="BA138">
        <f t="shared" si="141"/>
        <v>0</v>
      </c>
      <c r="BB138" s="137">
        <f t="shared" si="142"/>
        <v>0</v>
      </c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</row>
    <row r="139" spans="1:89" customFormat="1" ht="15" customHeight="1" x14ac:dyDescent="0.25">
      <c r="A139" s="22">
        <f t="shared" ref="A139:A202" si="143">A140-1</f>
        <v>129</v>
      </c>
      <c r="B139" s="11"/>
      <c r="C139" s="199"/>
      <c r="D139" s="11"/>
      <c r="E139" s="12"/>
      <c r="F139" s="13"/>
      <c r="G139" s="12"/>
      <c r="H139" s="31" t="str">
        <f t="shared" ref="H139:H170" si="144">IF(preHaxis="",IF(AND(preKV=preKH,preKV&gt;0),90,""),IF(preHaxis&gt;90,preHaxis-90,preHaxis+90))</f>
        <v/>
      </c>
      <c r="I139" s="12"/>
      <c r="J139" s="13"/>
      <c r="K139" s="12"/>
      <c r="L139" s="31" t="str">
        <f t="shared" ref="L139:L170" si="145">IF(postHaxis="",IF(AND(postKV=postKH,postKV&gt;0),90,""),IF(postHaxis&gt;90,postHaxis-90,postHaxis+90))</f>
        <v/>
      </c>
      <c r="M139" s="131" t="str">
        <f t="shared" ref="M139:M170" si="146">IF(combivalidifier=1,siaMag,"")</f>
        <v/>
      </c>
      <c r="N139" s="181" t="str">
        <f t="shared" ref="N139:N170" si="147">IF(combivalidifier=1,siaAx,"")</f>
        <v/>
      </c>
      <c r="O139" s="190"/>
      <c r="P139" s="192"/>
      <c r="Q139" s="132" t="str">
        <f t="shared" ref="Q139:Q170" si="148">IF(prevalidifier*postvalidifier=0,"",IF(combivalidifier=1,IF(OR(preVaxis&lt;45,preVaxis&gt;135),"Please check Preop Axis value",IF(OR(postVaxis&lt;45,postVaxis&gt;135),"Please check Postop Axis value","Valid Entry")),"This data is excluded"))</f>
        <v/>
      </c>
      <c r="R139" s="133"/>
      <c r="S139" s="133"/>
      <c r="T139" s="139"/>
      <c r="U139" s="140"/>
      <c r="V139" s="22"/>
      <c r="X139">
        <f t="shared" si="107"/>
        <v>0</v>
      </c>
      <c r="Y139" s="24">
        <f t="shared" ref="Y139:Y170" si="149">IF(exclusion="yes",0,1)</f>
        <v>1</v>
      </c>
      <c r="Z139" s="24">
        <f t="shared" ref="Z139:Z170" si="150">IF(AND(preKH="",preKV="",preHaxis="",preVaxis=""),0,IF(AND(preKH&lt;&gt;"",preKV&lt;&gt;"",preHaxis&lt;&gt;"",preVaxis&lt;&gt;""),1,IF(AND(preKH=preKV,preKH&lt;&gt;""),1,0)))</f>
        <v>0</v>
      </c>
      <c r="AA139" s="24">
        <f t="shared" ref="AA139:AA170" si="151">IF(AND(postKH="",postKV="",postHaxis="",postVaxis=""),0,IF(AND(postKH&lt;&gt;"",postKV&lt;&gt;"",postHaxis&lt;&gt;"",postVaxis&lt;&gt;""),1,IF(AND(postKH=postKV,postKH&lt;&gt;""),1,0)))</f>
        <v>0</v>
      </c>
      <c r="AB139" s="136">
        <f t="shared" ref="AB139:AB170" si="152">exvalidifier*prevalidifier*postvalidifier</f>
        <v>0</v>
      </c>
      <c r="AC139" s="24">
        <f t="shared" ref="AC139:AC170" si="153">ABS(preKH-preKV)</f>
        <v>0</v>
      </c>
      <c r="AD139" s="24">
        <f t="shared" ref="AD139:AD170" si="154">IF(preKH=preKV,0,IF(preKH&gt;preKV,preHaxis,preVaxis))</f>
        <v>0</v>
      </c>
      <c r="AE139" s="24">
        <f t="shared" ref="AE139:AE170" si="155">ABS(postKH-postKV)</f>
        <v>0</v>
      </c>
      <c r="AF139" s="24">
        <f t="shared" ref="AF139:AF170" si="156">IF(postKH=postKV,0,IF(postKH&gt;postKV,postHaxis,postVaxis))</f>
        <v>0</v>
      </c>
      <c r="AG139" s="24">
        <f t="shared" ref="AG139:AG170" si="157">IFERROR(combivalidifier*AC139,0)</f>
        <v>0</v>
      </c>
      <c r="AH139" s="24">
        <f t="shared" ref="AH139:AH170" si="158">IFERROR(combivalidifier*AD139,0)</f>
        <v>0</v>
      </c>
      <c r="AI139" s="24">
        <f t="shared" ref="AI139:AI170" si="159">IFERROR(combivalidifier*AE139,0)</f>
        <v>0</v>
      </c>
      <c r="AJ139" s="262">
        <f t="shared" si="108"/>
        <v>0</v>
      </c>
      <c r="AK139" s="262">
        <f t="shared" ref="AK139:AK170" si="160">IF(AJ139=45,AJ139-epsilon,AJ139)</f>
        <v>0</v>
      </c>
      <c r="AL139" s="262">
        <f t="shared" ref="AL139:AL170" si="161">IF(AK139=135,AK139-epsilon,AK139)</f>
        <v>0</v>
      </c>
      <c r="AM139" s="248">
        <f t="shared" ref="AM139:AM170" si="162">IF(AL139=180,AL139-epsilon,AL139)</f>
        <v>0</v>
      </c>
      <c r="AN139" s="250">
        <f t="shared" ref="AN139:AN170" si="163">IFERROR(combivalidifier*AM139,0)</f>
        <v>0</v>
      </c>
      <c r="AO139" s="24">
        <f t="shared" ref="AO139:AO170" si="164">preMag*COS(RADIANS(2*preAxis))</f>
        <v>0</v>
      </c>
      <c r="AP139" s="24">
        <f t="shared" ref="AP139:AP170" si="165">preMag*SIN(RADIANS(2*preAxis))</f>
        <v>0</v>
      </c>
      <c r="AQ139" s="24">
        <f t="shared" ref="AQ139:AQ170" si="166">postMag*COS(RADIANS(2*postAxis))</f>
        <v>0</v>
      </c>
      <c r="AR139" s="24">
        <f t="shared" ref="AR139:AR170" si="167">postMag*SIN(RADIANS(2*postAxis))</f>
        <v>0</v>
      </c>
      <c r="AS139">
        <f t="shared" ref="AS139:AS170" si="168">postx-prex</f>
        <v>0</v>
      </c>
      <c r="AT139">
        <f t="shared" ref="AT139:AT170" si="169">posty-prey</f>
        <v>0</v>
      </c>
      <c r="AU139" s="137">
        <f t="shared" ref="AU139:AU170" si="170">ABS(SQRT(siax*siax+siay*siay))</f>
        <v>0</v>
      </c>
      <c r="AV139" s="138">
        <f t="shared" ref="AV139:AV170" si="171">IF(AND(siax&gt;=0,siay&gt;=0),1,IF(AND(siax&lt;0,siay&gt;=0),2,IF(AND(siax&lt;0,siay&lt;0),3,4)))</f>
        <v>1</v>
      </c>
      <c r="AW139" s="138">
        <f t="shared" ref="AW139:AW170" si="172">IF(siax=0,0.0000001,siax)</f>
        <v>9.9999999999999995E-8</v>
      </c>
      <c r="AX139">
        <f t="shared" ref="AX139:AX170" si="173">DEGREES(ATAN(siay/siaxzero))</f>
        <v>0</v>
      </c>
      <c r="AY139">
        <f t="shared" ref="AY139:AY170" si="174">IF(atanAxis&lt;0,atanAxis+360,atanAxis)</f>
        <v>0</v>
      </c>
      <c r="AZ139">
        <f t="shared" ref="AZ139:AZ170" si="175">INT(atanaxisplus/90)+1</f>
        <v>1</v>
      </c>
      <c r="BA139">
        <f t="shared" ref="BA139:BA170" si="176">IF(atanQuad=siaQuad,0,IF(siaQuad&gt;atanQuad,1,-1))</f>
        <v>0</v>
      </c>
      <c r="BB139" s="137">
        <f t="shared" ref="BB139:BB170" si="177">IF(siaQuad=atanQuad,atanaxisplus/2,(atanaxisplus+180*multiplier)/2)</f>
        <v>0</v>
      </c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</row>
    <row r="140" spans="1:89" customFormat="1" ht="15" customHeight="1" x14ac:dyDescent="0.25">
      <c r="A140" s="22">
        <f t="shared" si="143"/>
        <v>130</v>
      </c>
      <c r="B140" s="11"/>
      <c r="C140" s="199"/>
      <c r="D140" s="11"/>
      <c r="E140" s="12"/>
      <c r="F140" s="13"/>
      <c r="G140" s="12"/>
      <c r="H140" s="31" t="str">
        <f t="shared" si="144"/>
        <v/>
      </c>
      <c r="I140" s="12"/>
      <c r="J140" s="13"/>
      <c r="K140" s="12"/>
      <c r="L140" s="31" t="str">
        <f t="shared" si="145"/>
        <v/>
      </c>
      <c r="M140" s="131" t="str">
        <f t="shared" si="146"/>
        <v/>
      </c>
      <c r="N140" s="181" t="str">
        <f t="shared" si="147"/>
        <v/>
      </c>
      <c r="O140" s="190"/>
      <c r="P140" s="192"/>
      <c r="Q140" s="132" t="str">
        <f t="shared" si="148"/>
        <v/>
      </c>
      <c r="R140" s="133"/>
      <c r="S140" s="133"/>
      <c r="T140" s="139"/>
      <c r="U140" s="140"/>
      <c r="V140" s="22"/>
      <c r="X140">
        <f t="shared" ref="X140:X203" si="178">IF(AND(B140="",C140="",D140=""),0,1)</f>
        <v>0</v>
      </c>
      <c r="Y140" s="24">
        <f t="shared" si="149"/>
        <v>1</v>
      </c>
      <c r="Z140" s="24">
        <f t="shared" si="150"/>
        <v>0</v>
      </c>
      <c r="AA140" s="24">
        <f t="shared" si="151"/>
        <v>0</v>
      </c>
      <c r="AB140" s="136">
        <f t="shared" si="152"/>
        <v>0</v>
      </c>
      <c r="AC140" s="24">
        <f t="shared" si="153"/>
        <v>0</v>
      </c>
      <c r="AD140" s="24">
        <f t="shared" si="154"/>
        <v>0</v>
      </c>
      <c r="AE140" s="24">
        <f t="shared" si="155"/>
        <v>0</v>
      </c>
      <c r="AF140" s="24">
        <f t="shared" si="156"/>
        <v>0</v>
      </c>
      <c r="AG140" s="24">
        <f t="shared" si="157"/>
        <v>0</v>
      </c>
      <c r="AH140" s="24">
        <f t="shared" si="158"/>
        <v>0</v>
      </c>
      <c r="AI140" s="24">
        <f t="shared" si="159"/>
        <v>0</v>
      </c>
      <c r="AJ140" s="262">
        <f t="shared" ref="AJ140:AJ203" si="179">AF140</f>
        <v>0</v>
      </c>
      <c r="AK140" s="262">
        <f t="shared" si="160"/>
        <v>0</v>
      </c>
      <c r="AL140" s="262">
        <f t="shared" si="161"/>
        <v>0</v>
      </c>
      <c r="AM140" s="248">
        <f t="shared" si="162"/>
        <v>0</v>
      </c>
      <c r="AN140" s="250">
        <f t="shared" si="163"/>
        <v>0</v>
      </c>
      <c r="AO140" s="24">
        <f t="shared" si="164"/>
        <v>0</v>
      </c>
      <c r="AP140" s="24">
        <f t="shared" si="165"/>
        <v>0</v>
      </c>
      <c r="AQ140" s="24">
        <f t="shared" si="166"/>
        <v>0</v>
      </c>
      <c r="AR140" s="24">
        <f t="shared" si="167"/>
        <v>0</v>
      </c>
      <c r="AS140">
        <f t="shared" si="168"/>
        <v>0</v>
      </c>
      <c r="AT140">
        <f t="shared" si="169"/>
        <v>0</v>
      </c>
      <c r="AU140" s="137">
        <f t="shared" si="170"/>
        <v>0</v>
      </c>
      <c r="AV140" s="138">
        <f t="shared" si="171"/>
        <v>1</v>
      </c>
      <c r="AW140" s="138">
        <f t="shared" si="172"/>
        <v>9.9999999999999995E-8</v>
      </c>
      <c r="AX140">
        <f t="shared" si="173"/>
        <v>0</v>
      </c>
      <c r="AY140">
        <f t="shared" si="174"/>
        <v>0</v>
      </c>
      <c r="AZ140">
        <f t="shared" si="175"/>
        <v>1</v>
      </c>
      <c r="BA140">
        <f t="shared" si="176"/>
        <v>0</v>
      </c>
      <c r="BB140" s="137">
        <f t="shared" si="177"/>
        <v>0</v>
      </c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</row>
    <row r="141" spans="1:89" customFormat="1" ht="15" customHeight="1" x14ac:dyDescent="0.25">
      <c r="A141" s="22">
        <f t="shared" si="143"/>
        <v>131</v>
      </c>
      <c r="B141" s="11"/>
      <c r="C141" s="199"/>
      <c r="D141" s="11"/>
      <c r="E141" s="12"/>
      <c r="F141" s="13"/>
      <c r="G141" s="12"/>
      <c r="H141" s="31" t="str">
        <f t="shared" si="144"/>
        <v/>
      </c>
      <c r="I141" s="12"/>
      <c r="J141" s="13"/>
      <c r="K141" s="12"/>
      <c r="L141" s="31" t="str">
        <f t="shared" si="145"/>
        <v/>
      </c>
      <c r="M141" s="131" t="str">
        <f t="shared" si="146"/>
        <v/>
      </c>
      <c r="N141" s="181" t="str">
        <f t="shared" si="147"/>
        <v/>
      </c>
      <c r="O141" s="190"/>
      <c r="P141" s="192"/>
      <c r="Q141" s="132" t="str">
        <f t="shared" si="148"/>
        <v/>
      </c>
      <c r="R141" s="133"/>
      <c r="S141" s="133"/>
      <c r="T141" s="139"/>
      <c r="U141" s="140"/>
      <c r="V141" s="22"/>
      <c r="X141">
        <f t="shared" si="178"/>
        <v>0</v>
      </c>
      <c r="Y141" s="24">
        <f t="shared" si="149"/>
        <v>1</v>
      </c>
      <c r="Z141" s="24">
        <f t="shared" si="150"/>
        <v>0</v>
      </c>
      <c r="AA141" s="24">
        <f t="shared" si="151"/>
        <v>0</v>
      </c>
      <c r="AB141" s="136">
        <f t="shared" si="152"/>
        <v>0</v>
      </c>
      <c r="AC141" s="24">
        <f t="shared" si="153"/>
        <v>0</v>
      </c>
      <c r="AD141" s="24">
        <f t="shared" si="154"/>
        <v>0</v>
      </c>
      <c r="AE141" s="24">
        <f t="shared" si="155"/>
        <v>0</v>
      </c>
      <c r="AF141" s="24">
        <f t="shared" si="156"/>
        <v>0</v>
      </c>
      <c r="AG141" s="24">
        <f t="shared" si="157"/>
        <v>0</v>
      </c>
      <c r="AH141" s="24">
        <f t="shared" si="158"/>
        <v>0</v>
      </c>
      <c r="AI141" s="24">
        <f t="shared" si="159"/>
        <v>0</v>
      </c>
      <c r="AJ141" s="262">
        <f t="shared" si="179"/>
        <v>0</v>
      </c>
      <c r="AK141" s="262">
        <f t="shared" si="160"/>
        <v>0</v>
      </c>
      <c r="AL141" s="262">
        <f t="shared" si="161"/>
        <v>0</v>
      </c>
      <c r="AM141" s="248">
        <f t="shared" si="162"/>
        <v>0</v>
      </c>
      <c r="AN141" s="250">
        <f t="shared" si="163"/>
        <v>0</v>
      </c>
      <c r="AO141" s="24">
        <f t="shared" si="164"/>
        <v>0</v>
      </c>
      <c r="AP141" s="24">
        <f t="shared" si="165"/>
        <v>0</v>
      </c>
      <c r="AQ141" s="24">
        <f t="shared" si="166"/>
        <v>0</v>
      </c>
      <c r="AR141" s="24">
        <f t="shared" si="167"/>
        <v>0</v>
      </c>
      <c r="AS141">
        <f t="shared" si="168"/>
        <v>0</v>
      </c>
      <c r="AT141">
        <f t="shared" si="169"/>
        <v>0</v>
      </c>
      <c r="AU141" s="137">
        <f t="shared" si="170"/>
        <v>0</v>
      </c>
      <c r="AV141" s="138">
        <f t="shared" si="171"/>
        <v>1</v>
      </c>
      <c r="AW141" s="138">
        <f t="shared" si="172"/>
        <v>9.9999999999999995E-8</v>
      </c>
      <c r="AX141">
        <f t="shared" si="173"/>
        <v>0</v>
      </c>
      <c r="AY141">
        <f t="shared" si="174"/>
        <v>0</v>
      </c>
      <c r="AZ141">
        <f t="shared" si="175"/>
        <v>1</v>
      </c>
      <c r="BA141">
        <f t="shared" si="176"/>
        <v>0</v>
      </c>
      <c r="BB141" s="137">
        <f t="shared" si="177"/>
        <v>0</v>
      </c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</row>
    <row r="142" spans="1:89" customFormat="1" ht="15" customHeight="1" x14ac:dyDescent="0.25">
      <c r="A142" s="22">
        <f t="shared" si="143"/>
        <v>132</v>
      </c>
      <c r="B142" s="11"/>
      <c r="C142" s="199"/>
      <c r="D142" s="11"/>
      <c r="E142" s="12"/>
      <c r="F142" s="13"/>
      <c r="G142" s="12"/>
      <c r="H142" s="31" t="str">
        <f t="shared" si="144"/>
        <v/>
      </c>
      <c r="I142" s="12"/>
      <c r="J142" s="13"/>
      <c r="K142" s="12"/>
      <c r="L142" s="31" t="str">
        <f t="shared" si="145"/>
        <v/>
      </c>
      <c r="M142" s="131" t="str">
        <f t="shared" si="146"/>
        <v/>
      </c>
      <c r="N142" s="181" t="str">
        <f t="shared" si="147"/>
        <v/>
      </c>
      <c r="O142" s="190"/>
      <c r="P142" s="192"/>
      <c r="Q142" s="132" t="str">
        <f t="shared" si="148"/>
        <v/>
      </c>
      <c r="R142" s="133"/>
      <c r="S142" s="133"/>
      <c r="T142" s="139"/>
      <c r="U142" s="140"/>
      <c r="V142" s="22"/>
      <c r="X142">
        <f t="shared" si="178"/>
        <v>0</v>
      </c>
      <c r="Y142" s="24">
        <f t="shared" si="149"/>
        <v>1</v>
      </c>
      <c r="Z142" s="24">
        <f t="shared" si="150"/>
        <v>0</v>
      </c>
      <c r="AA142" s="24">
        <f t="shared" si="151"/>
        <v>0</v>
      </c>
      <c r="AB142" s="136">
        <f t="shared" si="152"/>
        <v>0</v>
      </c>
      <c r="AC142" s="24">
        <f t="shared" si="153"/>
        <v>0</v>
      </c>
      <c r="AD142" s="24">
        <f t="shared" si="154"/>
        <v>0</v>
      </c>
      <c r="AE142" s="24">
        <f t="shared" si="155"/>
        <v>0</v>
      </c>
      <c r="AF142" s="24">
        <f t="shared" si="156"/>
        <v>0</v>
      </c>
      <c r="AG142" s="24">
        <f t="shared" si="157"/>
        <v>0</v>
      </c>
      <c r="AH142" s="24">
        <f t="shared" si="158"/>
        <v>0</v>
      </c>
      <c r="AI142" s="24">
        <f t="shared" si="159"/>
        <v>0</v>
      </c>
      <c r="AJ142" s="262">
        <f t="shared" si="179"/>
        <v>0</v>
      </c>
      <c r="AK142" s="262">
        <f t="shared" si="160"/>
        <v>0</v>
      </c>
      <c r="AL142" s="262">
        <f t="shared" si="161"/>
        <v>0</v>
      </c>
      <c r="AM142" s="248">
        <f t="shared" si="162"/>
        <v>0</v>
      </c>
      <c r="AN142" s="250">
        <f t="shared" si="163"/>
        <v>0</v>
      </c>
      <c r="AO142" s="24">
        <f t="shared" si="164"/>
        <v>0</v>
      </c>
      <c r="AP142" s="24">
        <f t="shared" si="165"/>
        <v>0</v>
      </c>
      <c r="AQ142" s="24">
        <f t="shared" si="166"/>
        <v>0</v>
      </c>
      <c r="AR142" s="24">
        <f t="shared" si="167"/>
        <v>0</v>
      </c>
      <c r="AS142">
        <f t="shared" si="168"/>
        <v>0</v>
      </c>
      <c r="AT142">
        <f t="shared" si="169"/>
        <v>0</v>
      </c>
      <c r="AU142" s="137">
        <f t="shared" si="170"/>
        <v>0</v>
      </c>
      <c r="AV142" s="138">
        <f t="shared" si="171"/>
        <v>1</v>
      </c>
      <c r="AW142" s="138">
        <f t="shared" si="172"/>
        <v>9.9999999999999995E-8</v>
      </c>
      <c r="AX142">
        <f t="shared" si="173"/>
        <v>0</v>
      </c>
      <c r="AY142">
        <f t="shared" si="174"/>
        <v>0</v>
      </c>
      <c r="AZ142">
        <f t="shared" si="175"/>
        <v>1</v>
      </c>
      <c r="BA142">
        <f t="shared" si="176"/>
        <v>0</v>
      </c>
      <c r="BB142" s="137">
        <f t="shared" si="177"/>
        <v>0</v>
      </c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</row>
    <row r="143" spans="1:89" customFormat="1" ht="15" customHeight="1" x14ac:dyDescent="0.25">
      <c r="A143" s="22">
        <f t="shared" si="143"/>
        <v>133</v>
      </c>
      <c r="B143" s="11"/>
      <c r="C143" s="199"/>
      <c r="D143" s="11"/>
      <c r="E143" s="12"/>
      <c r="F143" s="13"/>
      <c r="G143" s="12"/>
      <c r="H143" s="31" t="str">
        <f t="shared" si="144"/>
        <v/>
      </c>
      <c r="I143" s="12"/>
      <c r="J143" s="13"/>
      <c r="K143" s="12"/>
      <c r="L143" s="31" t="str">
        <f t="shared" si="145"/>
        <v/>
      </c>
      <c r="M143" s="131" t="str">
        <f t="shared" si="146"/>
        <v/>
      </c>
      <c r="N143" s="181" t="str">
        <f t="shared" si="147"/>
        <v/>
      </c>
      <c r="O143" s="190"/>
      <c r="P143" s="192"/>
      <c r="Q143" s="132" t="str">
        <f t="shared" si="148"/>
        <v/>
      </c>
      <c r="R143" s="133"/>
      <c r="S143" s="133"/>
      <c r="T143" s="139"/>
      <c r="U143" s="140"/>
      <c r="V143" s="22"/>
      <c r="X143">
        <f t="shared" si="178"/>
        <v>0</v>
      </c>
      <c r="Y143" s="24">
        <f t="shared" si="149"/>
        <v>1</v>
      </c>
      <c r="Z143" s="24">
        <f t="shared" si="150"/>
        <v>0</v>
      </c>
      <c r="AA143" s="24">
        <f t="shared" si="151"/>
        <v>0</v>
      </c>
      <c r="AB143" s="136">
        <f t="shared" si="152"/>
        <v>0</v>
      </c>
      <c r="AC143" s="24">
        <f t="shared" si="153"/>
        <v>0</v>
      </c>
      <c r="AD143" s="24">
        <f t="shared" si="154"/>
        <v>0</v>
      </c>
      <c r="AE143" s="24">
        <f t="shared" si="155"/>
        <v>0</v>
      </c>
      <c r="AF143" s="24">
        <f t="shared" si="156"/>
        <v>0</v>
      </c>
      <c r="AG143" s="24">
        <f t="shared" si="157"/>
        <v>0</v>
      </c>
      <c r="AH143" s="24">
        <f t="shared" si="158"/>
        <v>0</v>
      </c>
      <c r="AI143" s="24">
        <f t="shared" si="159"/>
        <v>0</v>
      </c>
      <c r="AJ143" s="262">
        <f t="shared" si="179"/>
        <v>0</v>
      </c>
      <c r="AK143" s="262">
        <f t="shared" si="160"/>
        <v>0</v>
      </c>
      <c r="AL143" s="262">
        <f t="shared" si="161"/>
        <v>0</v>
      </c>
      <c r="AM143" s="248">
        <f t="shared" si="162"/>
        <v>0</v>
      </c>
      <c r="AN143" s="250">
        <f t="shared" si="163"/>
        <v>0</v>
      </c>
      <c r="AO143" s="24">
        <f t="shared" si="164"/>
        <v>0</v>
      </c>
      <c r="AP143" s="24">
        <f t="shared" si="165"/>
        <v>0</v>
      </c>
      <c r="AQ143" s="24">
        <f t="shared" si="166"/>
        <v>0</v>
      </c>
      <c r="AR143" s="24">
        <f t="shared" si="167"/>
        <v>0</v>
      </c>
      <c r="AS143">
        <f t="shared" si="168"/>
        <v>0</v>
      </c>
      <c r="AT143">
        <f t="shared" si="169"/>
        <v>0</v>
      </c>
      <c r="AU143" s="137">
        <f t="shared" si="170"/>
        <v>0</v>
      </c>
      <c r="AV143" s="138">
        <f t="shared" si="171"/>
        <v>1</v>
      </c>
      <c r="AW143" s="138">
        <f t="shared" si="172"/>
        <v>9.9999999999999995E-8</v>
      </c>
      <c r="AX143">
        <f t="shared" si="173"/>
        <v>0</v>
      </c>
      <c r="AY143">
        <f t="shared" si="174"/>
        <v>0</v>
      </c>
      <c r="AZ143">
        <f t="shared" si="175"/>
        <v>1</v>
      </c>
      <c r="BA143">
        <f t="shared" si="176"/>
        <v>0</v>
      </c>
      <c r="BB143" s="137">
        <f t="shared" si="177"/>
        <v>0</v>
      </c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</row>
    <row r="144" spans="1:89" customFormat="1" ht="15" customHeight="1" x14ac:dyDescent="0.25">
      <c r="A144" s="22">
        <f t="shared" si="143"/>
        <v>134</v>
      </c>
      <c r="B144" s="11"/>
      <c r="C144" s="199"/>
      <c r="D144" s="11"/>
      <c r="E144" s="12"/>
      <c r="F144" s="13"/>
      <c r="G144" s="12"/>
      <c r="H144" s="31" t="str">
        <f t="shared" si="144"/>
        <v/>
      </c>
      <c r="I144" s="12"/>
      <c r="J144" s="13"/>
      <c r="K144" s="12"/>
      <c r="L144" s="31" t="str">
        <f t="shared" si="145"/>
        <v/>
      </c>
      <c r="M144" s="131" t="str">
        <f t="shared" si="146"/>
        <v/>
      </c>
      <c r="N144" s="181" t="str">
        <f t="shared" si="147"/>
        <v/>
      </c>
      <c r="O144" s="190"/>
      <c r="P144" s="192"/>
      <c r="Q144" s="132" t="str">
        <f t="shared" si="148"/>
        <v/>
      </c>
      <c r="R144" s="133"/>
      <c r="S144" s="133"/>
      <c r="T144" s="139"/>
      <c r="U144" s="140"/>
      <c r="V144" s="22"/>
      <c r="X144">
        <f t="shared" si="178"/>
        <v>0</v>
      </c>
      <c r="Y144" s="24">
        <f t="shared" si="149"/>
        <v>1</v>
      </c>
      <c r="Z144" s="24">
        <f t="shared" si="150"/>
        <v>0</v>
      </c>
      <c r="AA144" s="24">
        <f t="shared" si="151"/>
        <v>0</v>
      </c>
      <c r="AB144" s="136">
        <f t="shared" si="152"/>
        <v>0</v>
      </c>
      <c r="AC144" s="24">
        <f t="shared" si="153"/>
        <v>0</v>
      </c>
      <c r="AD144" s="24">
        <f t="shared" si="154"/>
        <v>0</v>
      </c>
      <c r="AE144" s="24">
        <f t="shared" si="155"/>
        <v>0</v>
      </c>
      <c r="AF144" s="24">
        <f t="shared" si="156"/>
        <v>0</v>
      </c>
      <c r="AG144" s="24">
        <f t="shared" si="157"/>
        <v>0</v>
      </c>
      <c r="AH144" s="24">
        <f t="shared" si="158"/>
        <v>0</v>
      </c>
      <c r="AI144" s="24">
        <f t="shared" si="159"/>
        <v>0</v>
      </c>
      <c r="AJ144" s="262">
        <f t="shared" si="179"/>
        <v>0</v>
      </c>
      <c r="AK144" s="262">
        <f t="shared" si="160"/>
        <v>0</v>
      </c>
      <c r="AL144" s="262">
        <f t="shared" si="161"/>
        <v>0</v>
      </c>
      <c r="AM144" s="248">
        <f t="shared" si="162"/>
        <v>0</v>
      </c>
      <c r="AN144" s="250">
        <f t="shared" si="163"/>
        <v>0</v>
      </c>
      <c r="AO144" s="24">
        <f t="shared" si="164"/>
        <v>0</v>
      </c>
      <c r="AP144" s="24">
        <f t="shared" si="165"/>
        <v>0</v>
      </c>
      <c r="AQ144" s="24">
        <f t="shared" si="166"/>
        <v>0</v>
      </c>
      <c r="AR144" s="24">
        <f t="shared" si="167"/>
        <v>0</v>
      </c>
      <c r="AS144">
        <f t="shared" si="168"/>
        <v>0</v>
      </c>
      <c r="AT144">
        <f t="shared" si="169"/>
        <v>0</v>
      </c>
      <c r="AU144" s="137">
        <f t="shared" si="170"/>
        <v>0</v>
      </c>
      <c r="AV144" s="138">
        <f t="shared" si="171"/>
        <v>1</v>
      </c>
      <c r="AW144" s="138">
        <f t="shared" si="172"/>
        <v>9.9999999999999995E-8</v>
      </c>
      <c r="AX144">
        <f t="shared" si="173"/>
        <v>0</v>
      </c>
      <c r="AY144">
        <f t="shared" si="174"/>
        <v>0</v>
      </c>
      <c r="AZ144">
        <f t="shared" si="175"/>
        <v>1</v>
      </c>
      <c r="BA144">
        <f t="shared" si="176"/>
        <v>0</v>
      </c>
      <c r="BB144" s="137">
        <f t="shared" si="177"/>
        <v>0</v>
      </c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</row>
    <row r="145" spans="1:89" customFormat="1" ht="15" customHeight="1" x14ac:dyDescent="0.25">
      <c r="A145" s="22">
        <f t="shared" si="143"/>
        <v>135</v>
      </c>
      <c r="B145" s="11"/>
      <c r="C145" s="199"/>
      <c r="D145" s="11"/>
      <c r="E145" s="12"/>
      <c r="F145" s="13"/>
      <c r="G145" s="12"/>
      <c r="H145" s="31" t="str">
        <f t="shared" si="144"/>
        <v/>
      </c>
      <c r="I145" s="12"/>
      <c r="J145" s="13"/>
      <c r="K145" s="12"/>
      <c r="L145" s="31" t="str">
        <f t="shared" si="145"/>
        <v/>
      </c>
      <c r="M145" s="131" t="str">
        <f t="shared" si="146"/>
        <v/>
      </c>
      <c r="N145" s="181" t="str">
        <f t="shared" si="147"/>
        <v/>
      </c>
      <c r="O145" s="190"/>
      <c r="P145" s="192"/>
      <c r="Q145" s="132" t="str">
        <f t="shared" si="148"/>
        <v/>
      </c>
      <c r="R145" s="133"/>
      <c r="S145" s="133"/>
      <c r="T145" s="139"/>
      <c r="U145" s="140"/>
      <c r="V145" s="22"/>
      <c r="X145">
        <f t="shared" si="178"/>
        <v>0</v>
      </c>
      <c r="Y145" s="24">
        <f t="shared" si="149"/>
        <v>1</v>
      </c>
      <c r="Z145" s="24">
        <f t="shared" si="150"/>
        <v>0</v>
      </c>
      <c r="AA145" s="24">
        <f t="shared" si="151"/>
        <v>0</v>
      </c>
      <c r="AB145" s="136">
        <f t="shared" si="152"/>
        <v>0</v>
      </c>
      <c r="AC145" s="24">
        <f t="shared" si="153"/>
        <v>0</v>
      </c>
      <c r="AD145" s="24">
        <f t="shared" si="154"/>
        <v>0</v>
      </c>
      <c r="AE145" s="24">
        <f t="shared" si="155"/>
        <v>0</v>
      </c>
      <c r="AF145" s="24">
        <f t="shared" si="156"/>
        <v>0</v>
      </c>
      <c r="AG145" s="24">
        <f t="shared" si="157"/>
        <v>0</v>
      </c>
      <c r="AH145" s="24">
        <f t="shared" si="158"/>
        <v>0</v>
      </c>
      <c r="AI145" s="24">
        <f t="shared" si="159"/>
        <v>0</v>
      </c>
      <c r="AJ145" s="262">
        <f t="shared" si="179"/>
        <v>0</v>
      </c>
      <c r="AK145" s="262">
        <f t="shared" si="160"/>
        <v>0</v>
      </c>
      <c r="AL145" s="262">
        <f t="shared" si="161"/>
        <v>0</v>
      </c>
      <c r="AM145" s="248">
        <f t="shared" si="162"/>
        <v>0</v>
      </c>
      <c r="AN145" s="250">
        <f t="shared" si="163"/>
        <v>0</v>
      </c>
      <c r="AO145" s="24">
        <f t="shared" si="164"/>
        <v>0</v>
      </c>
      <c r="AP145" s="24">
        <f t="shared" si="165"/>
        <v>0</v>
      </c>
      <c r="AQ145" s="24">
        <f t="shared" si="166"/>
        <v>0</v>
      </c>
      <c r="AR145" s="24">
        <f t="shared" si="167"/>
        <v>0</v>
      </c>
      <c r="AS145">
        <f t="shared" si="168"/>
        <v>0</v>
      </c>
      <c r="AT145">
        <f t="shared" si="169"/>
        <v>0</v>
      </c>
      <c r="AU145" s="137">
        <f t="shared" si="170"/>
        <v>0</v>
      </c>
      <c r="AV145" s="138">
        <f t="shared" si="171"/>
        <v>1</v>
      </c>
      <c r="AW145" s="138">
        <f t="shared" si="172"/>
        <v>9.9999999999999995E-8</v>
      </c>
      <c r="AX145">
        <f t="shared" si="173"/>
        <v>0</v>
      </c>
      <c r="AY145">
        <f t="shared" si="174"/>
        <v>0</v>
      </c>
      <c r="AZ145">
        <f t="shared" si="175"/>
        <v>1</v>
      </c>
      <c r="BA145">
        <f t="shared" si="176"/>
        <v>0</v>
      </c>
      <c r="BB145" s="137">
        <f t="shared" si="177"/>
        <v>0</v>
      </c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</row>
    <row r="146" spans="1:89" customFormat="1" ht="15" customHeight="1" x14ac:dyDescent="0.25">
      <c r="A146" s="22">
        <f t="shared" si="143"/>
        <v>136</v>
      </c>
      <c r="B146" s="11"/>
      <c r="C146" s="199"/>
      <c r="D146" s="11"/>
      <c r="E146" s="12"/>
      <c r="F146" s="13"/>
      <c r="G146" s="12"/>
      <c r="H146" s="31" t="str">
        <f t="shared" si="144"/>
        <v/>
      </c>
      <c r="I146" s="12"/>
      <c r="J146" s="13"/>
      <c r="K146" s="12"/>
      <c r="L146" s="31" t="str">
        <f t="shared" si="145"/>
        <v/>
      </c>
      <c r="M146" s="131" t="str">
        <f t="shared" si="146"/>
        <v/>
      </c>
      <c r="N146" s="181" t="str">
        <f t="shared" si="147"/>
        <v/>
      </c>
      <c r="O146" s="190"/>
      <c r="P146" s="192"/>
      <c r="Q146" s="132" t="str">
        <f t="shared" si="148"/>
        <v/>
      </c>
      <c r="R146" s="133"/>
      <c r="S146" s="133"/>
      <c r="T146" s="139"/>
      <c r="U146" s="140"/>
      <c r="V146" s="22"/>
      <c r="X146">
        <f t="shared" si="178"/>
        <v>0</v>
      </c>
      <c r="Y146" s="24">
        <f t="shared" si="149"/>
        <v>1</v>
      </c>
      <c r="Z146" s="24">
        <f t="shared" si="150"/>
        <v>0</v>
      </c>
      <c r="AA146" s="24">
        <f t="shared" si="151"/>
        <v>0</v>
      </c>
      <c r="AB146" s="136">
        <f t="shared" si="152"/>
        <v>0</v>
      </c>
      <c r="AC146" s="24">
        <f t="shared" si="153"/>
        <v>0</v>
      </c>
      <c r="AD146" s="24">
        <f t="shared" si="154"/>
        <v>0</v>
      </c>
      <c r="AE146" s="24">
        <f t="shared" si="155"/>
        <v>0</v>
      </c>
      <c r="AF146" s="24">
        <f t="shared" si="156"/>
        <v>0</v>
      </c>
      <c r="AG146" s="24">
        <f t="shared" si="157"/>
        <v>0</v>
      </c>
      <c r="AH146" s="24">
        <f t="shared" si="158"/>
        <v>0</v>
      </c>
      <c r="AI146" s="24">
        <f t="shared" si="159"/>
        <v>0</v>
      </c>
      <c r="AJ146" s="262">
        <f t="shared" si="179"/>
        <v>0</v>
      </c>
      <c r="AK146" s="262">
        <f t="shared" si="160"/>
        <v>0</v>
      </c>
      <c r="AL146" s="262">
        <f t="shared" si="161"/>
        <v>0</v>
      </c>
      <c r="AM146" s="248">
        <f t="shared" si="162"/>
        <v>0</v>
      </c>
      <c r="AN146" s="250">
        <f t="shared" si="163"/>
        <v>0</v>
      </c>
      <c r="AO146" s="24">
        <f t="shared" si="164"/>
        <v>0</v>
      </c>
      <c r="AP146" s="24">
        <f t="shared" si="165"/>
        <v>0</v>
      </c>
      <c r="AQ146" s="24">
        <f t="shared" si="166"/>
        <v>0</v>
      </c>
      <c r="AR146" s="24">
        <f t="shared" si="167"/>
        <v>0</v>
      </c>
      <c r="AS146">
        <f t="shared" si="168"/>
        <v>0</v>
      </c>
      <c r="AT146">
        <f t="shared" si="169"/>
        <v>0</v>
      </c>
      <c r="AU146" s="137">
        <f t="shared" si="170"/>
        <v>0</v>
      </c>
      <c r="AV146" s="138">
        <f t="shared" si="171"/>
        <v>1</v>
      </c>
      <c r="AW146" s="138">
        <f t="shared" si="172"/>
        <v>9.9999999999999995E-8</v>
      </c>
      <c r="AX146">
        <f t="shared" si="173"/>
        <v>0</v>
      </c>
      <c r="AY146">
        <f t="shared" si="174"/>
        <v>0</v>
      </c>
      <c r="AZ146">
        <f t="shared" si="175"/>
        <v>1</v>
      </c>
      <c r="BA146">
        <f t="shared" si="176"/>
        <v>0</v>
      </c>
      <c r="BB146" s="137">
        <f t="shared" si="177"/>
        <v>0</v>
      </c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</row>
    <row r="147" spans="1:89" customFormat="1" ht="15" customHeight="1" x14ac:dyDescent="0.25">
      <c r="A147" s="22">
        <f t="shared" si="143"/>
        <v>137</v>
      </c>
      <c r="B147" s="11"/>
      <c r="C147" s="199"/>
      <c r="D147" s="11"/>
      <c r="E147" s="12"/>
      <c r="F147" s="13"/>
      <c r="G147" s="12"/>
      <c r="H147" s="31" t="str">
        <f t="shared" si="144"/>
        <v/>
      </c>
      <c r="I147" s="12"/>
      <c r="J147" s="13"/>
      <c r="K147" s="12"/>
      <c r="L147" s="31" t="str">
        <f t="shared" si="145"/>
        <v/>
      </c>
      <c r="M147" s="131" t="str">
        <f t="shared" si="146"/>
        <v/>
      </c>
      <c r="N147" s="181" t="str">
        <f t="shared" si="147"/>
        <v/>
      </c>
      <c r="O147" s="190"/>
      <c r="P147" s="192"/>
      <c r="Q147" s="132" t="str">
        <f t="shared" si="148"/>
        <v/>
      </c>
      <c r="R147" s="133"/>
      <c r="S147" s="133"/>
      <c r="T147" s="139"/>
      <c r="U147" s="140"/>
      <c r="V147" s="22"/>
      <c r="X147">
        <f t="shared" si="178"/>
        <v>0</v>
      </c>
      <c r="Y147" s="24">
        <f t="shared" si="149"/>
        <v>1</v>
      </c>
      <c r="Z147" s="24">
        <f t="shared" si="150"/>
        <v>0</v>
      </c>
      <c r="AA147" s="24">
        <f t="shared" si="151"/>
        <v>0</v>
      </c>
      <c r="AB147" s="136">
        <f t="shared" si="152"/>
        <v>0</v>
      </c>
      <c r="AC147" s="24">
        <f t="shared" si="153"/>
        <v>0</v>
      </c>
      <c r="AD147" s="24">
        <f t="shared" si="154"/>
        <v>0</v>
      </c>
      <c r="AE147" s="24">
        <f t="shared" si="155"/>
        <v>0</v>
      </c>
      <c r="AF147" s="24">
        <f t="shared" si="156"/>
        <v>0</v>
      </c>
      <c r="AG147" s="24">
        <f t="shared" si="157"/>
        <v>0</v>
      </c>
      <c r="AH147" s="24">
        <f t="shared" si="158"/>
        <v>0</v>
      </c>
      <c r="AI147" s="24">
        <f t="shared" si="159"/>
        <v>0</v>
      </c>
      <c r="AJ147" s="262">
        <f t="shared" si="179"/>
        <v>0</v>
      </c>
      <c r="AK147" s="262">
        <f t="shared" si="160"/>
        <v>0</v>
      </c>
      <c r="AL147" s="262">
        <f t="shared" si="161"/>
        <v>0</v>
      </c>
      <c r="AM147" s="248">
        <f t="shared" si="162"/>
        <v>0</v>
      </c>
      <c r="AN147" s="250">
        <f t="shared" si="163"/>
        <v>0</v>
      </c>
      <c r="AO147" s="24">
        <f t="shared" si="164"/>
        <v>0</v>
      </c>
      <c r="AP147" s="24">
        <f t="shared" si="165"/>
        <v>0</v>
      </c>
      <c r="AQ147" s="24">
        <f t="shared" si="166"/>
        <v>0</v>
      </c>
      <c r="AR147" s="24">
        <f t="shared" si="167"/>
        <v>0</v>
      </c>
      <c r="AS147">
        <f t="shared" si="168"/>
        <v>0</v>
      </c>
      <c r="AT147">
        <f t="shared" si="169"/>
        <v>0</v>
      </c>
      <c r="AU147" s="137">
        <f t="shared" si="170"/>
        <v>0</v>
      </c>
      <c r="AV147" s="138">
        <f t="shared" si="171"/>
        <v>1</v>
      </c>
      <c r="AW147" s="138">
        <f t="shared" si="172"/>
        <v>9.9999999999999995E-8</v>
      </c>
      <c r="AX147">
        <f t="shared" si="173"/>
        <v>0</v>
      </c>
      <c r="AY147">
        <f t="shared" si="174"/>
        <v>0</v>
      </c>
      <c r="AZ147">
        <f t="shared" si="175"/>
        <v>1</v>
      </c>
      <c r="BA147">
        <f t="shared" si="176"/>
        <v>0</v>
      </c>
      <c r="BB147" s="137">
        <f t="shared" si="177"/>
        <v>0</v>
      </c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</row>
    <row r="148" spans="1:89" customFormat="1" ht="15" customHeight="1" x14ac:dyDescent="0.25">
      <c r="A148" s="22">
        <f t="shared" si="143"/>
        <v>138</v>
      </c>
      <c r="B148" s="11"/>
      <c r="C148" s="199"/>
      <c r="D148" s="11"/>
      <c r="E148" s="12"/>
      <c r="F148" s="13"/>
      <c r="G148" s="12"/>
      <c r="H148" s="31" t="str">
        <f t="shared" si="144"/>
        <v/>
      </c>
      <c r="I148" s="12"/>
      <c r="J148" s="13"/>
      <c r="K148" s="12"/>
      <c r="L148" s="31" t="str">
        <f t="shared" si="145"/>
        <v/>
      </c>
      <c r="M148" s="131" t="str">
        <f t="shared" si="146"/>
        <v/>
      </c>
      <c r="N148" s="181" t="str">
        <f t="shared" si="147"/>
        <v/>
      </c>
      <c r="O148" s="190"/>
      <c r="P148" s="192"/>
      <c r="Q148" s="132" t="str">
        <f t="shared" si="148"/>
        <v/>
      </c>
      <c r="R148" s="133"/>
      <c r="S148" s="133"/>
      <c r="T148" s="139"/>
      <c r="U148" s="140"/>
      <c r="V148" s="22"/>
      <c r="X148">
        <f t="shared" si="178"/>
        <v>0</v>
      </c>
      <c r="Y148" s="24">
        <f t="shared" si="149"/>
        <v>1</v>
      </c>
      <c r="Z148" s="24">
        <f t="shared" si="150"/>
        <v>0</v>
      </c>
      <c r="AA148" s="24">
        <f t="shared" si="151"/>
        <v>0</v>
      </c>
      <c r="AB148" s="136">
        <f t="shared" si="152"/>
        <v>0</v>
      </c>
      <c r="AC148" s="24">
        <f t="shared" si="153"/>
        <v>0</v>
      </c>
      <c r="AD148" s="24">
        <f t="shared" si="154"/>
        <v>0</v>
      </c>
      <c r="AE148" s="24">
        <f t="shared" si="155"/>
        <v>0</v>
      </c>
      <c r="AF148" s="24">
        <f t="shared" si="156"/>
        <v>0</v>
      </c>
      <c r="AG148" s="24">
        <f t="shared" si="157"/>
        <v>0</v>
      </c>
      <c r="AH148" s="24">
        <f t="shared" si="158"/>
        <v>0</v>
      </c>
      <c r="AI148" s="24">
        <f t="shared" si="159"/>
        <v>0</v>
      </c>
      <c r="AJ148" s="262">
        <f t="shared" si="179"/>
        <v>0</v>
      </c>
      <c r="AK148" s="262">
        <f t="shared" si="160"/>
        <v>0</v>
      </c>
      <c r="AL148" s="262">
        <f t="shared" si="161"/>
        <v>0</v>
      </c>
      <c r="AM148" s="248">
        <f t="shared" si="162"/>
        <v>0</v>
      </c>
      <c r="AN148" s="250">
        <f t="shared" si="163"/>
        <v>0</v>
      </c>
      <c r="AO148" s="24">
        <f t="shared" si="164"/>
        <v>0</v>
      </c>
      <c r="AP148" s="24">
        <f t="shared" si="165"/>
        <v>0</v>
      </c>
      <c r="AQ148" s="24">
        <f t="shared" si="166"/>
        <v>0</v>
      </c>
      <c r="AR148" s="24">
        <f t="shared" si="167"/>
        <v>0</v>
      </c>
      <c r="AS148">
        <f t="shared" si="168"/>
        <v>0</v>
      </c>
      <c r="AT148">
        <f t="shared" si="169"/>
        <v>0</v>
      </c>
      <c r="AU148" s="137">
        <f t="shared" si="170"/>
        <v>0</v>
      </c>
      <c r="AV148" s="138">
        <f t="shared" si="171"/>
        <v>1</v>
      </c>
      <c r="AW148" s="138">
        <f t="shared" si="172"/>
        <v>9.9999999999999995E-8</v>
      </c>
      <c r="AX148">
        <f t="shared" si="173"/>
        <v>0</v>
      </c>
      <c r="AY148">
        <f t="shared" si="174"/>
        <v>0</v>
      </c>
      <c r="AZ148">
        <f t="shared" si="175"/>
        <v>1</v>
      </c>
      <c r="BA148">
        <f t="shared" si="176"/>
        <v>0</v>
      </c>
      <c r="BB148" s="137">
        <f t="shared" si="177"/>
        <v>0</v>
      </c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</row>
    <row r="149" spans="1:89" customFormat="1" ht="15" customHeight="1" x14ac:dyDescent="0.25">
      <c r="A149" s="22">
        <f t="shared" si="143"/>
        <v>139</v>
      </c>
      <c r="B149" s="11"/>
      <c r="C149" s="199"/>
      <c r="D149" s="11"/>
      <c r="E149" s="12"/>
      <c r="F149" s="13"/>
      <c r="G149" s="12"/>
      <c r="H149" s="31" t="str">
        <f t="shared" si="144"/>
        <v/>
      </c>
      <c r="I149" s="12"/>
      <c r="J149" s="13"/>
      <c r="K149" s="12"/>
      <c r="L149" s="31" t="str">
        <f t="shared" si="145"/>
        <v/>
      </c>
      <c r="M149" s="131" t="str">
        <f t="shared" si="146"/>
        <v/>
      </c>
      <c r="N149" s="181" t="str">
        <f t="shared" si="147"/>
        <v/>
      </c>
      <c r="O149" s="190"/>
      <c r="P149" s="192"/>
      <c r="Q149" s="132" t="str">
        <f t="shared" si="148"/>
        <v/>
      </c>
      <c r="R149" s="133"/>
      <c r="S149" s="133"/>
      <c r="T149" s="139"/>
      <c r="U149" s="140"/>
      <c r="V149" s="22"/>
      <c r="X149">
        <f t="shared" si="178"/>
        <v>0</v>
      </c>
      <c r="Y149" s="24">
        <f t="shared" si="149"/>
        <v>1</v>
      </c>
      <c r="Z149" s="24">
        <f t="shared" si="150"/>
        <v>0</v>
      </c>
      <c r="AA149" s="24">
        <f t="shared" si="151"/>
        <v>0</v>
      </c>
      <c r="AB149" s="136">
        <f t="shared" si="152"/>
        <v>0</v>
      </c>
      <c r="AC149" s="24">
        <f t="shared" si="153"/>
        <v>0</v>
      </c>
      <c r="AD149" s="24">
        <f t="shared" si="154"/>
        <v>0</v>
      </c>
      <c r="AE149" s="24">
        <f t="shared" si="155"/>
        <v>0</v>
      </c>
      <c r="AF149" s="24">
        <f t="shared" si="156"/>
        <v>0</v>
      </c>
      <c r="AG149" s="24">
        <f t="shared" si="157"/>
        <v>0</v>
      </c>
      <c r="AH149" s="24">
        <f t="shared" si="158"/>
        <v>0</v>
      </c>
      <c r="AI149" s="24">
        <f t="shared" si="159"/>
        <v>0</v>
      </c>
      <c r="AJ149" s="262">
        <f t="shared" si="179"/>
        <v>0</v>
      </c>
      <c r="AK149" s="262">
        <f t="shared" si="160"/>
        <v>0</v>
      </c>
      <c r="AL149" s="262">
        <f t="shared" si="161"/>
        <v>0</v>
      </c>
      <c r="AM149" s="248">
        <f t="shared" si="162"/>
        <v>0</v>
      </c>
      <c r="AN149" s="250">
        <f t="shared" si="163"/>
        <v>0</v>
      </c>
      <c r="AO149" s="24">
        <f t="shared" si="164"/>
        <v>0</v>
      </c>
      <c r="AP149" s="24">
        <f t="shared" si="165"/>
        <v>0</v>
      </c>
      <c r="AQ149" s="24">
        <f t="shared" si="166"/>
        <v>0</v>
      </c>
      <c r="AR149" s="24">
        <f t="shared" si="167"/>
        <v>0</v>
      </c>
      <c r="AS149">
        <f t="shared" si="168"/>
        <v>0</v>
      </c>
      <c r="AT149">
        <f t="shared" si="169"/>
        <v>0</v>
      </c>
      <c r="AU149" s="137">
        <f t="shared" si="170"/>
        <v>0</v>
      </c>
      <c r="AV149" s="138">
        <f t="shared" si="171"/>
        <v>1</v>
      </c>
      <c r="AW149" s="138">
        <f t="shared" si="172"/>
        <v>9.9999999999999995E-8</v>
      </c>
      <c r="AX149">
        <f t="shared" si="173"/>
        <v>0</v>
      </c>
      <c r="AY149">
        <f t="shared" si="174"/>
        <v>0</v>
      </c>
      <c r="AZ149">
        <f t="shared" si="175"/>
        <v>1</v>
      </c>
      <c r="BA149">
        <f t="shared" si="176"/>
        <v>0</v>
      </c>
      <c r="BB149" s="137">
        <f t="shared" si="177"/>
        <v>0</v>
      </c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</row>
    <row r="150" spans="1:89" customFormat="1" ht="15" customHeight="1" x14ac:dyDescent="0.25">
      <c r="A150" s="22">
        <f t="shared" si="143"/>
        <v>140</v>
      </c>
      <c r="B150" s="11"/>
      <c r="C150" s="199"/>
      <c r="D150" s="11"/>
      <c r="E150" s="12"/>
      <c r="F150" s="13"/>
      <c r="G150" s="12"/>
      <c r="H150" s="31" t="str">
        <f t="shared" si="144"/>
        <v/>
      </c>
      <c r="I150" s="12"/>
      <c r="J150" s="13"/>
      <c r="K150" s="12"/>
      <c r="L150" s="31" t="str">
        <f t="shared" si="145"/>
        <v/>
      </c>
      <c r="M150" s="131" t="str">
        <f t="shared" si="146"/>
        <v/>
      </c>
      <c r="N150" s="181" t="str">
        <f t="shared" si="147"/>
        <v/>
      </c>
      <c r="O150" s="190"/>
      <c r="P150" s="192"/>
      <c r="Q150" s="132" t="str">
        <f t="shared" si="148"/>
        <v/>
      </c>
      <c r="R150" s="133"/>
      <c r="S150" s="133"/>
      <c r="T150" s="139"/>
      <c r="U150" s="140"/>
      <c r="V150" s="22"/>
      <c r="X150">
        <f t="shared" si="178"/>
        <v>0</v>
      </c>
      <c r="Y150" s="24">
        <f t="shared" si="149"/>
        <v>1</v>
      </c>
      <c r="Z150" s="24">
        <f t="shared" si="150"/>
        <v>0</v>
      </c>
      <c r="AA150" s="24">
        <f t="shared" si="151"/>
        <v>0</v>
      </c>
      <c r="AB150" s="136">
        <f t="shared" si="152"/>
        <v>0</v>
      </c>
      <c r="AC150" s="24">
        <f t="shared" si="153"/>
        <v>0</v>
      </c>
      <c r="AD150" s="24">
        <f t="shared" si="154"/>
        <v>0</v>
      </c>
      <c r="AE150" s="24">
        <f t="shared" si="155"/>
        <v>0</v>
      </c>
      <c r="AF150" s="24">
        <f t="shared" si="156"/>
        <v>0</v>
      </c>
      <c r="AG150" s="24">
        <f t="shared" si="157"/>
        <v>0</v>
      </c>
      <c r="AH150" s="24">
        <f t="shared" si="158"/>
        <v>0</v>
      </c>
      <c r="AI150" s="24">
        <f t="shared" si="159"/>
        <v>0</v>
      </c>
      <c r="AJ150" s="262">
        <f t="shared" si="179"/>
        <v>0</v>
      </c>
      <c r="AK150" s="262">
        <f t="shared" si="160"/>
        <v>0</v>
      </c>
      <c r="AL150" s="262">
        <f t="shared" si="161"/>
        <v>0</v>
      </c>
      <c r="AM150" s="248">
        <f t="shared" si="162"/>
        <v>0</v>
      </c>
      <c r="AN150" s="250">
        <f t="shared" si="163"/>
        <v>0</v>
      </c>
      <c r="AO150" s="24">
        <f t="shared" si="164"/>
        <v>0</v>
      </c>
      <c r="AP150" s="24">
        <f t="shared" si="165"/>
        <v>0</v>
      </c>
      <c r="AQ150" s="24">
        <f t="shared" si="166"/>
        <v>0</v>
      </c>
      <c r="AR150" s="24">
        <f t="shared" si="167"/>
        <v>0</v>
      </c>
      <c r="AS150">
        <f t="shared" si="168"/>
        <v>0</v>
      </c>
      <c r="AT150">
        <f t="shared" si="169"/>
        <v>0</v>
      </c>
      <c r="AU150" s="137">
        <f t="shared" si="170"/>
        <v>0</v>
      </c>
      <c r="AV150" s="138">
        <f t="shared" si="171"/>
        <v>1</v>
      </c>
      <c r="AW150" s="138">
        <f t="shared" si="172"/>
        <v>9.9999999999999995E-8</v>
      </c>
      <c r="AX150">
        <f t="shared" si="173"/>
        <v>0</v>
      </c>
      <c r="AY150">
        <f t="shared" si="174"/>
        <v>0</v>
      </c>
      <c r="AZ150">
        <f t="shared" si="175"/>
        <v>1</v>
      </c>
      <c r="BA150">
        <f t="shared" si="176"/>
        <v>0</v>
      </c>
      <c r="BB150" s="137">
        <f t="shared" si="177"/>
        <v>0</v>
      </c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</row>
    <row r="151" spans="1:89" customFormat="1" ht="15" customHeight="1" x14ac:dyDescent="0.25">
      <c r="A151" s="22">
        <f t="shared" si="143"/>
        <v>141</v>
      </c>
      <c r="B151" s="11"/>
      <c r="C151" s="199"/>
      <c r="D151" s="11"/>
      <c r="E151" s="12"/>
      <c r="F151" s="13"/>
      <c r="G151" s="12"/>
      <c r="H151" s="31" t="str">
        <f t="shared" si="144"/>
        <v/>
      </c>
      <c r="I151" s="12"/>
      <c r="J151" s="13"/>
      <c r="K151" s="12"/>
      <c r="L151" s="31" t="str">
        <f t="shared" si="145"/>
        <v/>
      </c>
      <c r="M151" s="131" t="str">
        <f t="shared" si="146"/>
        <v/>
      </c>
      <c r="N151" s="181" t="str">
        <f t="shared" si="147"/>
        <v/>
      </c>
      <c r="O151" s="190"/>
      <c r="P151" s="192"/>
      <c r="Q151" s="132" t="str">
        <f t="shared" si="148"/>
        <v/>
      </c>
      <c r="R151" s="133"/>
      <c r="S151" s="133"/>
      <c r="T151" s="139"/>
      <c r="U151" s="140"/>
      <c r="V151" s="22"/>
      <c r="X151">
        <f t="shared" si="178"/>
        <v>0</v>
      </c>
      <c r="Y151" s="24">
        <f t="shared" si="149"/>
        <v>1</v>
      </c>
      <c r="Z151" s="24">
        <f t="shared" si="150"/>
        <v>0</v>
      </c>
      <c r="AA151" s="24">
        <f t="shared" si="151"/>
        <v>0</v>
      </c>
      <c r="AB151" s="136">
        <f t="shared" si="152"/>
        <v>0</v>
      </c>
      <c r="AC151" s="24">
        <f t="shared" si="153"/>
        <v>0</v>
      </c>
      <c r="AD151" s="24">
        <f t="shared" si="154"/>
        <v>0</v>
      </c>
      <c r="AE151" s="24">
        <f t="shared" si="155"/>
        <v>0</v>
      </c>
      <c r="AF151" s="24">
        <f t="shared" si="156"/>
        <v>0</v>
      </c>
      <c r="AG151" s="24">
        <f t="shared" si="157"/>
        <v>0</v>
      </c>
      <c r="AH151" s="24">
        <f t="shared" si="158"/>
        <v>0</v>
      </c>
      <c r="AI151" s="24">
        <f t="shared" si="159"/>
        <v>0</v>
      </c>
      <c r="AJ151" s="262">
        <f t="shared" si="179"/>
        <v>0</v>
      </c>
      <c r="AK151" s="262">
        <f t="shared" si="160"/>
        <v>0</v>
      </c>
      <c r="AL151" s="262">
        <f t="shared" si="161"/>
        <v>0</v>
      </c>
      <c r="AM151" s="248">
        <f t="shared" si="162"/>
        <v>0</v>
      </c>
      <c r="AN151" s="250">
        <f t="shared" si="163"/>
        <v>0</v>
      </c>
      <c r="AO151" s="24">
        <f t="shared" si="164"/>
        <v>0</v>
      </c>
      <c r="AP151" s="24">
        <f t="shared" si="165"/>
        <v>0</v>
      </c>
      <c r="AQ151" s="24">
        <f t="shared" si="166"/>
        <v>0</v>
      </c>
      <c r="AR151" s="24">
        <f t="shared" si="167"/>
        <v>0</v>
      </c>
      <c r="AS151">
        <f t="shared" si="168"/>
        <v>0</v>
      </c>
      <c r="AT151">
        <f t="shared" si="169"/>
        <v>0</v>
      </c>
      <c r="AU151" s="137">
        <f t="shared" si="170"/>
        <v>0</v>
      </c>
      <c r="AV151" s="138">
        <f t="shared" si="171"/>
        <v>1</v>
      </c>
      <c r="AW151" s="138">
        <f t="shared" si="172"/>
        <v>9.9999999999999995E-8</v>
      </c>
      <c r="AX151">
        <f t="shared" si="173"/>
        <v>0</v>
      </c>
      <c r="AY151">
        <f t="shared" si="174"/>
        <v>0</v>
      </c>
      <c r="AZ151">
        <f t="shared" si="175"/>
        <v>1</v>
      </c>
      <c r="BA151">
        <f t="shared" si="176"/>
        <v>0</v>
      </c>
      <c r="BB151" s="137">
        <f t="shared" si="177"/>
        <v>0</v>
      </c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</row>
    <row r="152" spans="1:89" customFormat="1" ht="15" customHeight="1" x14ac:dyDescent="0.25">
      <c r="A152" s="22">
        <f t="shared" si="143"/>
        <v>142</v>
      </c>
      <c r="B152" s="11"/>
      <c r="C152" s="199"/>
      <c r="D152" s="11"/>
      <c r="E152" s="12"/>
      <c r="F152" s="13"/>
      <c r="G152" s="12"/>
      <c r="H152" s="31" t="str">
        <f t="shared" si="144"/>
        <v/>
      </c>
      <c r="I152" s="12"/>
      <c r="J152" s="13"/>
      <c r="K152" s="12"/>
      <c r="L152" s="31" t="str">
        <f t="shared" si="145"/>
        <v/>
      </c>
      <c r="M152" s="131" t="str">
        <f t="shared" si="146"/>
        <v/>
      </c>
      <c r="N152" s="181" t="str">
        <f t="shared" si="147"/>
        <v/>
      </c>
      <c r="O152" s="190"/>
      <c r="P152" s="192"/>
      <c r="Q152" s="132" t="str">
        <f t="shared" si="148"/>
        <v/>
      </c>
      <c r="R152" s="133"/>
      <c r="S152" s="133"/>
      <c r="T152" s="139"/>
      <c r="U152" s="140"/>
      <c r="V152" s="22"/>
      <c r="X152">
        <f t="shared" si="178"/>
        <v>0</v>
      </c>
      <c r="Y152" s="24">
        <f t="shared" si="149"/>
        <v>1</v>
      </c>
      <c r="Z152" s="24">
        <f t="shared" si="150"/>
        <v>0</v>
      </c>
      <c r="AA152" s="24">
        <f t="shared" si="151"/>
        <v>0</v>
      </c>
      <c r="AB152" s="136">
        <f t="shared" si="152"/>
        <v>0</v>
      </c>
      <c r="AC152" s="24">
        <f t="shared" si="153"/>
        <v>0</v>
      </c>
      <c r="AD152" s="24">
        <f t="shared" si="154"/>
        <v>0</v>
      </c>
      <c r="AE152" s="24">
        <f t="shared" si="155"/>
        <v>0</v>
      </c>
      <c r="AF152" s="24">
        <f t="shared" si="156"/>
        <v>0</v>
      </c>
      <c r="AG152" s="24">
        <f t="shared" si="157"/>
        <v>0</v>
      </c>
      <c r="AH152" s="24">
        <f t="shared" si="158"/>
        <v>0</v>
      </c>
      <c r="AI152" s="24">
        <f t="shared" si="159"/>
        <v>0</v>
      </c>
      <c r="AJ152" s="262">
        <f t="shared" si="179"/>
        <v>0</v>
      </c>
      <c r="AK152" s="262">
        <f t="shared" si="160"/>
        <v>0</v>
      </c>
      <c r="AL152" s="262">
        <f t="shared" si="161"/>
        <v>0</v>
      </c>
      <c r="AM152" s="248">
        <f t="shared" si="162"/>
        <v>0</v>
      </c>
      <c r="AN152" s="250">
        <f t="shared" si="163"/>
        <v>0</v>
      </c>
      <c r="AO152" s="24">
        <f t="shared" si="164"/>
        <v>0</v>
      </c>
      <c r="AP152" s="24">
        <f t="shared" si="165"/>
        <v>0</v>
      </c>
      <c r="AQ152" s="24">
        <f t="shared" si="166"/>
        <v>0</v>
      </c>
      <c r="AR152" s="24">
        <f t="shared" si="167"/>
        <v>0</v>
      </c>
      <c r="AS152">
        <f t="shared" si="168"/>
        <v>0</v>
      </c>
      <c r="AT152">
        <f t="shared" si="169"/>
        <v>0</v>
      </c>
      <c r="AU152" s="137">
        <f t="shared" si="170"/>
        <v>0</v>
      </c>
      <c r="AV152" s="138">
        <f t="shared" si="171"/>
        <v>1</v>
      </c>
      <c r="AW152" s="138">
        <f t="shared" si="172"/>
        <v>9.9999999999999995E-8</v>
      </c>
      <c r="AX152">
        <f t="shared" si="173"/>
        <v>0</v>
      </c>
      <c r="AY152">
        <f t="shared" si="174"/>
        <v>0</v>
      </c>
      <c r="AZ152">
        <f t="shared" si="175"/>
        <v>1</v>
      </c>
      <c r="BA152">
        <f t="shared" si="176"/>
        <v>0</v>
      </c>
      <c r="BB152" s="137">
        <f t="shared" si="177"/>
        <v>0</v>
      </c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</row>
    <row r="153" spans="1:89" customFormat="1" ht="15" customHeight="1" x14ac:dyDescent="0.25">
      <c r="A153" s="22">
        <f t="shared" si="143"/>
        <v>143</v>
      </c>
      <c r="B153" s="11"/>
      <c r="C153" s="199"/>
      <c r="D153" s="11"/>
      <c r="E153" s="12"/>
      <c r="F153" s="13"/>
      <c r="G153" s="12"/>
      <c r="H153" s="31" t="str">
        <f t="shared" si="144"/>
        <v/>
      </c>
      <c r="I153" s="12"/>
      <c r="J153" s="13"/>
      <c r="K153" s="12"/>
      <c r="L153" s="31" t="str">
        <f t="shared" si="145"/>
        <v/>
      </c>
      <c r="M153" s="131" t="str">
        <f t="shared" si="146"/>
        <v/>
      </c>
      <c r="N153" s="181" t="str">
        <f t="shared" si="147"/>
        <v/>
      </c>
      <c r="O153" s="190"/>
      <c r="P153" s="192"/>
      <c r="Q153" s="132" t="str">
        <f t="shared" si="148"/>
        <v/>
      </c>
      <c r="R153" s="133"/>
      <c r="S153" s="133"/>
      <c r="T153" s="139"/>
      <c r="U153" s="140"/>
      <c r="V153" s="22"/>
      <c r="X153">
        <f t="shared" si="178"/>
        <v>0</v>
      </c>
      <c r="Y153" s="24">
        <f t="shared" si="149"/>
        <v>1</v>
      </c>
      <c r="Z153" s="24">
        <f t="shared" si="150"/>
        <v>0</v>
      </c>
      <c r="AA153" s="24">
        <f t="shared" si="151"/>
        <v>0</v>
      </c>
      <c r="AB153" s="136">
        <f t="shared" si="152"/>
        <v>0</v>
      </c>
      <c r="AC153" s="24">
        <f t="shared" si="153"/>
        <v>0</v>
      </c>
      <c r="AD153" s="24">
        <f t="shared" si="154"/>
        <v>0</v>
      </c>
      <c r="AE153" s="24">
        <f t="shared" si="155"/>
        <v>0</v>
      </c>
      <c r="AF153" s="24">
        <f t="shared" si="156"/>
        <v>0</v>
      </c>
      <c r="AG153" s="24">
        <f t="shared" si="157"/>
        <v>0</v>
      </c>
      <c r="AH153" s="24">
        <f t="shared" si="158"/>
        <v>0</v>
      </c>
      <c r="AI153" s="24">
        <f t="shared" si="159"/>
        <v>0</v>
      </c>
      <c r="AJ153" s="262">
        <f t="shared" si="179"/>
        <v>0</v>
      </c>
      <c r="AK153" s="262">
        <f t="shared" si="160"/>
        <v>0</v>
      </c>
      <c r="AL153" s="262">
        <f t="shared" si="161"/>
        <v>0</v>
      </c>
      <c r="AM153" s="248">
        <f t="shared" si="162"/>
        <v>0</v>
      </c>
      <c r="AN153" s="250">
        <f t="shared" si="163"/>
        <v>0</v>
      </c>
      <c r="AO153" s="24">
        <f t="shared" si="164"/>
        <v>0</v>
      </c>
      <c r="AP153" s="24">
        <f t="shared" si="165"/>
        <v>0</v>
      </c>
      <c r="AQ153" s="24">
        <f t="shared" si="166"/>
        <v>0</v>
      </c>
      <c r="AR153" s="24">
        <f t="shared" si="167"/>
        <v>0</v>
      </c>
      <c r="AS153">
        <f t="shared" si="168"/>
        <v>0</v>
      </c>
      <c r="AT153">
        <f t="shared" si="169"/>
        <v>0</v>
      </c>
      <c r="AU153" s="137">
        <f t="shared" si="170"/>
        <v>0</v>
      </c>
      <c r="AV153" s="138">
        <f t="shared" si="171"/>
        <v>1</v>
      </c>
      <c r="AW153" s="138">
        <f t="shared" si="172"/>
        <v>9.9999999999999995E-8</v>
      </c>
      <c r="AX153">
        <f t="shared" si="173"/>
        <v>0</v>
      </c>
      <c r="AY153">
        <f t="shared" si="174"/>
        <v>0</v>
      </c>
      <c r="AZ153">
        <f t="shared" si="175"/>
        <v>1</v>
      </c>
      <c r="BA153">
        <f t="shared" si="176"/>
        <v>0</v>
      </c>
      <c r="BB153" s="137">
        <f t="shared" si="177"/>
        <v>0</v>
      </c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</row>
    <row r="154" spans="1:89" customFormat="1" ht="15" customHeight="1" x14ac:dyDescent="0.25">
      <c r="A154" s="22">
        <f t="shared" si="143"/>
        <v>144</v>
      </c>
      <c r="B154" s="11"/>
      <c r="C154" s="199"/>
      <c r="D154" s="11"/>
      <c r="E154" s="12"/>
      <c r="F154" s="13"/>
      <c r="G154" s="12"/>
      <c r="H154" s="31" t="str">
        <f t="shared" si="144"/>
        <v/>
      </c>
      <c r="I154" s="12"/>
      <c r="J154" s="13"/>
      <c r="K154" s="12"/>
      <c r="L154" s="31" t="str">
        <f t="shared" si="145"/>
        <v/>
      </c>
      <c r="M154" s="131" t="str">
        <f t="shared" si="146"/>
        <v/>
      </c>
      <c r="N154" s="181" t="str">
        <f t="shared" si="147"/>
        <v/>
      </c>
      <c r="O154" s="190"/>
      <c r="P154" s="192"/>
      <c r="Q154" s="132" t="str">
        <f t="shared" si="148"/>
        <v/>
      </c>
      <c r="R154" s="133"/>
      <c r="S154" s="133"/>
      <c r="T154" s="139"/>
      <c r="U154" s="140"/>
      <c r="V154" s="22"/>
      <c r="X154">
        <f t="shared" si="178"/>
        <v>0</v>
      </c>
      <c r="Y154" s="24">
        <f t="shared" si="149"/>
        <v>1</v>
      </c>
      <c r="Z154" s="24">
        <f t="shared" si="150"/>
        <v>0</v>
      </c>
      <c r="AA154" s="24">
        <f t="shared" si="151"/>
        <v>0</v>
      </c>
      <c r="AB154" s="136">
        <f t="shared" si="152"/>
        <v>0</v>
      </c>
      <c r="AC154" s="24">
        <f t="shared" si="153"/>
        <v>0</v>
      </c>
      <c r="AD154" s="24">
        <f t="shared" si="154"/>
        <v>0</v>
      </c>
      <c r="AE154" s="24">
        <f t="shared" si="155"/>
        <v>0</v>
      </c>
      <c r="AF154" s="24">
        <f t="shared" si="156"/>
        <v>0</v>
      </c>
      <c r="AG154" s="24">
        <f t="shared" si="157"/>
        <v>0</v>
      </c>
      <c r="AH154" s="24">
        <f t="shared" si="158"/>
        <v>0</v>
      </c>
      <c r="AI154" s="24">
        <f t="shared" si="159"/>
        <v>0</v>
      </c>
      <c r="AJ154" s="262">
        <f t="shared" si="179"/>
        <v>0</v>
      </c>
      <c r="AK154" s="262">
        <f t="shared" si="160"/>
        <v>0</v>
      </c>
      <c r="AL154" s="262">
        <f t="shared" si="161"/>
        <v>0</v>
      </c>
      <c r="AM154" s="248">
        <f t="shared" si="162"/>
        <v>0</v>
      </c>
      <c r="AN154" s="250">
        <f t="shared" si="163"/>
        <v>0</v>
      </c>
      <c r="AO154" s="24">
        <f t="shared" si="164"/>
        <v>0</v>
      </c>
      <c r="AP154" s="24">
        <f t="shared" si="165"/>
        <v>0</v>
      </c>
      <c r="AQ154" s="24">
        <f t="shared" si="166"/>
        <v>0</v>
      </c>
      <c r="AR154" s="24">
        <f t="shared" si="167"/>
        <v>0</v>
      </c>
      <c r="AS154">
        <f t="shared" si="168"/>
        <v>0</v>
      </c>
      <c r="AT154">
        <f t="shared" si="169"/>
        <v>0</v>
      </c>
      <c r="AU154" s="137">
        <f t="shared" si="170"/>
        <v>0</v>
      </c>
      <c r="AV154" s="138">
        <f t="shared" si="171"/>
        <v>1</v>
      </c>
      <c r="AW154" s="138">
        <f t="shared" si="172"/>
        <v>9.9999999999999995E-8</v>
      </c>
      <c r="AX154">
        <f t="shared" si="173"/>
        <v>0</v>
      </c>
      <c r="AY154">
        <f t="shared" si="174"/>
        <v>0</v>
      </c>
      <c r="AZ154">
        <f t="shared" si="175"/>
        <v>1</v>
      </c>
      <c r="BA154">
        <f t="shared" si="176"/>
        <v>0</v>
      </c>
      <c r="BB154" s="137">
        <f t="shared" si="177"/>
        <v>0</v>
      </c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</row>
    <row r="155" spans="1:89" customFormat="1" ht="15" customHeight="1" x14ac:dyDescent="0.25">
      <c r="A155" s="22">
        <f t="shared" si="143"/>
        <v>145</v>
      </c>
      <c r="B155" s="11"/>
      <c r="C155" s="199"/>
      <c r="D155" s="11"/>
      <c r="E155" s="12"/>
      <c r="F155" s="13"/>
      <c r="G155" s="12"/>
      <c r="H155" s="31" t="str">
        <f t="shared" si="144"/>
        <v/>
      </c>
      <c r="I155" s="12"/>
      <c r="J155" s="13"/>
      <c r="K155" s="12"/>
      <c r="L155" s="31" t="str">
        <f t="shared" si="145"/>
        <v/>
      </c>
      <c r="M155" s="131" t="str">
        <f t="shared" si="146"/>
        <v/>
      </c>
      <c r="N155" s="181" t="str">
        <f t="shared" si="147"/>
        <v/>
      </c>
      <c r="O155" s="190"/>
      <c r="P155" s="192"/>
      <c r="Q155" s="132" t="str">
        <f t="shared" si="148"/>
        <v/>
      </c>
      <c r="R155" s="133"/>
      <c r="S155" s="133"/>
      <c r="T155" s="139"/>
      <c r="U155" s="140"/>
      <c r="V155" s="22"/>
      <c r="X155">
        <f t="shared" si="178"/>
        <v>0</v>
      </c>
      <c r="Y155" s="24">
        <f t="shared" si="149"/>
        <v>1</v>
      </c>
      <c r="Z155" s="24">
        <f t="shared" si="150"/>
        <v>0</v>
      </c>
      <c r="AA155" s="24">
        <f t="shared" si="151"/>
        <v>0</v>
      </c>
      <c r="AB155" s="136">
        <f t="shared" si="152"/>
        <v>0</v>
      </c>
      <c r="AC155" s="24">
        <f t="shared" si="153"/>
        <v>0</v>
      </c>
      <c r="AD155" s="24">
        <f t="shared" si="154"/>
        <v>0</v>
      </c>
      <c r="AE155" s="24">
        <f t="shared" si="155"/>
        <v>0</v>
      </c>
      <c r="AF155" s="24">
        <f t="shared" si="156"/>
        <v>0</v>
      </c>
      <c r="AG155" s="24">
        <f t="shared" si="157"/>
        <v>0</v>
      </c>
      <c r="AH155" s="24">
        <f t="shared" si="158"/>
        <v>0</v>
      </c>
      <c r="AI155" s="24">
        <f t="shared" si="159"/>
        <v>0</v>
      </c>
      <c r="AJ155" s="262">
        <f t="shared" si="179"/>
        <v>0</v>
      </c>
      <c r="AK155" s="262">
        <f t="shared" si="160"/>
        <v>0</v>
      </c>
      <c r="AL155" s="262">
        <f t="shared" si="161"/>
        <v>0</v>
      </c>
      <c r="AM155" s="248">
        <f t="shared" si="162"/>
        <v>0</v>
      </c>
      <c r="AN155" s="250">
        <f t="shared" si="163"/>
        <v>0</v>
      </c>
      <c r="AO155" s="24">
        <f t="shared" si="164"/>
        <v>0</v>
      </c>
      <c r="AP155" s="24">
        <f t="shared" si="165"/>
        <v>0</v>
      </c>
      <c r="AQ155" s="24">
        <f t="shared" si="166"/>
        <v>0</v>
      </c>
      <c r="AR155" s="24">
        <f t="shared" si="167"/>
        <v>0</v>
      </c>
      <c r="AS155">
        <f t="shared" si="168"/>
        <v>0</v>
      </c>
      <c r="AT155">
        <f t="shared" si="169"/>
        <v>0</v>
      </c>
      <c r="AU155" s="137">
        <f t="shared" si="170"/>
        <v>0</v>
      </c>
      <c r="AV155" s="138">
        <f t="shared" si="171"/>
        <v>1</v>
      </c>
      <c r="AW155" s="138">
        <f t="shared" si="172"/>
        <v>9.9999999999999995E-8</v>
      </c>
      <c r="AX155">
        <f t="shared" si="173"/>
        <v>0</v>
      </c>
      <c r="AY155">
        <f t="shared" si="174"/>
        <v>0</v>
      </c>
      <c r="AZ155">
        <f t="shared" si="175"/>
        <v>1</v>
      </c>
      <c r="BA155">
        <f t="shared" si="176"/>
        <v>0</v>
      </c>
      <c r="BB155" s="137">
        <f t="shared" si="177"/>
        <v>0</v>
      </c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</row>
    <row r="156" spans="1:89" customFormat="1" ht="15" customHeight="1" x14ac:dyDescent="0.25">
      <c r="A156" s="22">
        <f t="shared" si="143"/>
        <v>146</v>
      </c>
      <c r="B156" s="11"/>
      <c r="C156" s="199"/>
      <c r="D156" s="11"/>
      <c r="E156" s="12"/>
      <c r="F156" s="13"/>
      <c r="G156" s="12"/>
      <c r="H156" s="31" t="str">
        <f t="shared" si="144"/>
        <v/>
      </c>
      <c r="I156" s="12"/>
      <c r="J156" s="13"/>
      <c r="K156" s="12"/>
      <c r="L156" s="31" t="str">
        <f t="shared" si="145"/>
        <v/>
      </c>
      <c r="M156" s="131" t="str">
        <f t="shared" si="146"/>
        <v/>
      </c>
      <c r="N156" s="181" t="str">
        <f t="shared" si="147"/>
        <v/>
      </c>
      <c r="O156" s="190"/>
      <c r="P156" s="192"/>
      <c r="Q156" s="132" t="str">
        <f t="shared" si="148"/>
        <v/>
      </c>
      <c r="R156" s="133"/>
      <c r="S156" s="133"/>
      <c r="T156" s="139"/>
      <c r="U156" s="140"/>
      <c r="V156" s="22"/>
      <c r="X156">
        <f t="shared" si="178"/>
        <v>0</v>
      </c>
      <c r="Y156" s="24">
        <f t="shared" si="149"/>
        <v>1</v>
      </c>
      <c r="Z156" s="24">
        <f t="shared" si="150"/>
        <v>0</v>
      </c>
      <c r="AA156" s="24">
        <f t="shared" si="151"/>
        <v>0</v>
      </c>
      <c r="AB156" s="136">
        <f t="shared" si="152"/>
        <v>0</v>
      </c>
      <c r="AC156" s="24">
        <f t="shared" si="153"/>
        <v>0</v>
      </c>
      <c r="AD156" s="24">
        <f t="shared" si="154"/>
        <v>0</v>
      </c>
      <c r="AE156" s="24">
        <f t="shared" si="155"/>
        <v>0</v>
      </c>
      <c r="AF156" s="24">
        <f t="shared" si="156"/>
        <v>0</v>
      </c>
      <c r="AG156" s="24">
        <f t="shared" si="157"/>
        <v>0</v>
      </c>
      <c r="AH156" s="24">
        <f t="shared" si="158"/>
        <v>0</v>
      </c>
      <c r="AI156" s="24">
        <f t="shared" si="159"/>
        <v>0</v>
      </c>
      <c r="AJ156" s="262">
        <f t="shared" si="179"/>
        <v>0</v>
      </c>
      <c r="AK156" s="262">
        <f t="shared" si="160"/>
        <v>0</v>
      </c>
      <c r="AL156" s="262">
        <f t="shared" si="161"/>
        <v>0</v>
      </c>
      <c r="AM156" s="248">
        <f t="shared" si="162"/>
        <v>0</v>
      </c>
      <c r="AN156" s="250">
        <f t="shared" si="163"/>
        <v>0</v>
      </c>
      <c r="AO156" s="24">
        <f t="shared" si="164"/>
        <v>0</v>
      </c>
      <c r="AP156" s="24">
        <f t="shared" si="165"/>
        <v>0</v>
      </c>
      <c r="AQ156" s="24">
        <f t="shared" si="166"/>
        <v>0</v>
      </c>
      <c r="AR156" s="24">
        <f t="shared" si="167"/>
        <v>0</v>
      </c>
      <c r="AS156">
        <f t="shared" si="168"/>
        <v>0</v>
      </c>
      <c r="AT156">
        <f t="shared" si="169"/>
        <v>0</v>
      </c>
      <c r="AU156" s="137">
        <f t="shared" si="170"/>
        <v>0</v>
      </c>
      <c r="AV156" s="138">
        <f t="shared" si="171"/>
        <v>1</v>
      </c>
      <c r="AW156" s="138">
        <f t="shared" si="172"/>
        <v>9.9999999999999995E-8</v>
      </c>
      <c r="AX156">
        <f t="shared" si="173"/>
        <v>0</v>
      </c>
      <c r="AY156">
        <f t="shared" si="174"/>
        <v>0</v>
      </c>
      <c r="AZ156">
        <f t="shared" si="175"/>
        <v>1</v>
      </c>
      <c r="BA156">
        <f t="shared" si="176"/>
        <v>0</v>
      </c>
      <c r="BB156" s="137">
        <f t="shared" si="177"/>
        <v>0</v>
      </c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</row>
    <row r="157" spans="1:89" customFormat="1" ht="15" customHeight="1" x14ac:dyDescent="0.25">
      <c r="A157" s="22">
        <f t="shared" si="143"/>
        <v>147</v>
      </c>
      <c r="B157" s="11"/>
      <c r="C157" s="199"/>
      <c r="D157" s="11"/>
      <c r="E157" s="12"/>
      <c r="F157" s="13"/>
      <c r="G157" s="12"/>
      <c r="H157" s="31" t="str">
        <f t="shared" si="144"/>
        <v/>
      </c>
      <c r="I157" s="12"/>
      <c r="J157" s="13"/>
      <c r="K157" s="12"/>
      <c r="L157" s="31" t="str">
        <f t="shared" si="145"/>
        <v/>
      </c>
      <c r="M157" s="131" t="str">
        <f t="shared" si="146"/>
        <v/>
      </c>
      <c r="N157" s="181" t="str">
        <f t="shared" si="147"/>
        <v/>
      </c>
      <c r="O157" s="190"/>
      <c r="P157" s="192"/>
      <c r="Q157" s="132" t="str">
        <f t="shared" si="148"/>
        <v/>
      </c>
      <c r="R157" s="133"/>
      <c r="S157" s="133"/>
      <c r="T157" s="139"/>
      <c r="U157" s="140"/>
      <c r="V157" s="22"/>
      <c r="X157">
        <f t="shared" si="178"/>
        <v>0</v>
      </c>
      <c r="Y157" s="24">
        <f t="shared" si="149"/>
        <v>1</v>
      </c>
      <c r="Z157" s="24">
        <f t="shared" si="150"/>
        <v>0</v>
      </c>
      <c r="AA157" s="24">
        <f t="shared" si="151"/>
        <v>0</v>
      </c>
      <c r="AB157" s="136">
        <f t="shared" si="152"/>
        <v>0</v>
      </c>
      <c r="AC157" s="24">
        <f t="shared" si="153"/>
        <v>0</v>
      </c>
      <c r="AD157" s="24">
        <f t="shared" si="154"/>
        <v>0</v>
      </c>
      <c r="AE157" s="24">
        <f t="shared" si="155"/>
        <v>0</v>
      </c>
      <c r="AF157" s="24">
        <f t="shared" si="156"/>
        <v>0</v>
      </c>
      <c r="AG157" s="24">
        <f t="shared" si="157"/>
        <v>0</v>
      </c>
      <c r="AH157" s="24">
        <f t="shared" si="158"/>
        <v>0</v>
      </c>
      <c r="AI157" s="24">
        <f t="shared" si="159"/>
        <v>0</v>
      </c>
      <c r="AJ157" s="262">
        <f t="shared" si="179"/>
        <v>0</v>
      </c>
      <c r="AK157" s="262">
        <f t="shared" si="160"/>
        <v>0</v>
      </c>
      <c r="AL157" s="262">
        <f t="shared" si="161"/>
        <v>0</v>
      </c>
      <c r="AM157" s="248">
        <f t="shared" si="162"/>
        <v>0</v>
      </c>
      <c r="AN157" s="250">
        <f t="shared" si="163"/>
        <v>0</v>
      </c>
      <c r="AO157" s="24">
        <f t="shared" si="164"/>
        <v>0</v>
      </c>
      <c r="AP157" s="24">
        <f t="shared" si="165"/>
        <v>0</v>
      </c>
      <c r="AQ157" s="24">
        <f t="shared" si="166"/>
        <v>0</v>
      </c>
      <c r="AR157" s="24">
        <f t="shared" si="167"/>
        <v>0</v>
      </c>
      <c r="AS157">
        <f t="shared" si="168"/>
        <v>0</v>
      </c>
      <c r="AT157">
        <f t="shared" si="169"/>
        <v>0</v>
      </c>
      <c r="AU157" s="137">
        <f t="shared" si="170"/>
        <v>0</v>
      </c>
      <c r="AV157" s="138">
        <f t="shared" si="171"/>
        <v>1</v>
      </c>
      <c r="AW157" s="138">
        <f t="shared" si="172"/>
        <v>9.9999999999999995E-8</v>
      </c>
      <c r="AX157">
        <f t="shared" si="173"/>
        <v>0</v>
      </c>
      <c r="AY157">
        <f t="shared" si="174"/>
        <v>0</v>
      </c>
      <c r="AZ157">
        <f t="shared" si="175"/>
        <v>1</v>
      </c>
      <c r="BA157">
        <f t="shared" si="176"/>
        <v>0</v>
      </c>
      <c r="BB157" s="137">
        <f t="shared" si="177"/>
        <v>0</v>
      </c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</row>
    <row r="158" spans="1:89" customFormat="1" ht="15" customHeight="1" x14ac:dyDescent="0.25">
      <c r="A158" s="22">
        <f t="shared" si="143"/>
        <v>148</v>
      </c>
      <c r="B158" s="11"/>
      <c r="C158" s="199"/>
      <c r="D158" s="11"/>
      <c r="E158" s="12"/>
      <c r="F158" s="13"/>
      <c r="G158" s="12"/>
      <c r="H158" s="31" t="str">
        <f t="shared" si="144"/>
        <v/>
      </c>
      <c r="I158" s="12"/>
      <c r="J158" s="13"/>
      <c r="K158" s="12"/>
      <c r="L158" s="31" t="str">
        <f t="shared" si="145"/>
        <v/>
      </c>
      <c r="M158" s="131" t="str">
        <f t="shared" si="146"/>
        <v/>
      </c>
      <c r="N158" s="181" t="str">
        <f t="shared" si="147"/>
        <v/>
      </c>
      <c r="O158" s="190"/>
      <c r="P158" s="192"/>
      <c r="Q158" s="132" t="str">
        <f t="shared" si="148"/>
        <v/>
      </c>
      <c r="R158" s="133"/>
      <c r="S158" s="133"/>
      <c r="T158" s="139"/>
      <c r="U158" s="140"/>
      <c r="V158" s="22"/>
      <c r="X158">
        <f t="shared" si="178"/>
        <v>0</v>
      </c>
      <c r="Y158" s="24">
        <f t="shared" si="149"/>
        <v>1</v>
      </c>
      <c r="Z158" s="24">
        <f t="shared" si="150"/>
        <v>0</v>
      </c>
      <c r="AA158" s="24">
        <f t="shared" si="151"/>
        <v>0</v>
      </c>
      <c r="AB158" s="136">
        <f t="shared" si="152"/>
        <v>0</v>
      </c>
      <c r="AC158" s="24">
        <f t="shared" si="153"/>
        <v>0</v>
      </c>
      <c r="AD158" s="24">
        <f t="shared" si="154"/>
        <v>0</v>
      </c>
      <c r="AE158" s="24">
        <f t="shared" si="155"/>
        <v>0</v>
      </c>
      <c r="AF158" s="24">
        <f t="shared" si="156"/>
        <v>0</v>
      </c>
      <c r="AG158" s="24">
        <f t="shared" si="157"/>
        <v>0</v>
      </c>
      <c r="AH158" s="24">
        <f t="shared" si="158"/>
        <v>0</v>
      </c>
      <c r="AI158" s="24">
        <f t="shared" si="159"/>
        <v>0</v>
      </c>
      <c r="AJ158" s="262">
        <f t="shared" si="179"/>
        <v>0</v>
      </c>
      <c r="AK158" s="262">
        <f t="shared" si="160"/>
        <v>0</v>
      </c>
      <c r="AL158" s="262">
        <f t="shared" si="161"/>
        <v>0</v>
      </c>
      <c r="AM158" s="248">
        <f t="shared" si="162"/>
        <v>0</v>
      </c>
      <c r="AN158" s="250">
        <f t="shared" si="163"/>
        <v>0</v>
      </c>
      <c r="AO158" s="24">
        <f t="shared" si="164"/>
        <v>0</v>
      </c>
      <c r="AP158" s="24">
        <f t="shared" si="165"/>
        <v>0</v>
      </c>
      <c r="AQ158" s="24">
        <f t="shared" si="166"/>
        <v>0</v>
      </c>
      <c r="AR158" s="24">
        <f t="shared" si="167"/>
        <v>0</v>
      </c>
      <c r="AS158">
        <f t="shared" si="168"/>
        <v>0</v>
      </c>
      <c r="AT158">
        <f t="shared" si="169"/>
        <v>0</v>
      </c>
      <c r="AU158" s="137">
        <f t="shared" si="170"/>
        <v>0</v>
      </c>
      <c r="AV158" s="138">
        <f t="shared" si="171"/>
        <v>1</v>
      </c>
      <c r="AW158" s="138">
        <f t="shared" si="172"/>
        <v>9.9999999999999995E-8</v>
      </c>
      <c r="AX158">
        <f t="shared" si="173"/>
        <v>0</v>
      </c>
      <c r="AY158">
        <f t="shared" si="174"/>
        <v>0</v>
      </c>
      <c r="AZ158">
        <f t="shared" si="175"/>
        <v>1</v>
      </c>
      <c r="BA158">
        <f t="shared" si="176"/>
        <v>0</v>
      </c>
      <c r="BB158" s="137">
        <f t="shared" si="177"/>
        <v>0</v>
      </c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</row>
    <row r="159" spans="1:89" customFormat="1" ht="15" customHeight="1" x14ac:dyDescent="0.25">
      <c r="A159" s="22">
        <f t="shared" si="143"/>
        <v>149</v>
      </c>
      <c r="B159" s="11"/>
      <c r="C159" s="199"/>
      <c r="D159" s="11"/>
      <c r="E159" s="12"/>
      <c r="F159" s="13"/>
      <c r="G159" s="12"/>
      <c r="H159" s="31" t="str">
        <f t="shared" si="144"/>
        <v/>
      </c>
      <c r="I159" s="12"/>
      <c r="J159" s="13"/>
      <c r="K159" s="12"/>
      <c r="L159" s="31" t="str">
        <f t="shared" si="145"/>
        <v/>
      </c>
      <c r="M159" s="131" t="str">
        <f t="shared" si="146"/>
        <v/>
      </c>
      <c r="N159" s="181" t="str">
        <f t="shared" si="147"/>
        <v/>
      </c>
      <c r="O159" s="190"/>
      <c r="P159" s="192"/>
      <c r="Q159" s="132" t="str">
        <f t="shared" si="148"/>
        <v/>
      </c>
      <c r="R159" s="133"/>
      <c r="S159" s="133"/>
      <c r="T159" s="139"/>
      <c r="U159" s="140"/>
      <c r="V159" s="22"/>
      <c r="X159">
        <f t="shared" si="178"/>
        <v>0</v>
      </c>
      <c r="Y159" s="24">
        <f t="shared" si="149"/>
        <v>1</v>
      </c>
      <c r="Z159" s="24">
        <f t="shared" si="150"/>
        <v>0</v>
      </c>
      <c r="AA159" s="24">
        <f t="shared" si="151"/>
        <v>0</v>
      </c>
      <c r="AB159" s="136">
        <f t="shared" si="152"/>
        <v>0</v>
      </c>
      <c r="AC159" s="24">
        <f t="shared" si="153"/>
        <v>0</v>
      </c>
      <c r="AD159" s="24">
        <f t="shared" si="154"/>
        <v>0</v>
      </c>
      <c r="AE159" s="24">
        <f t="shared" si="155"/>
        <v>0</v>
      </c>
      <c r="AF159" s="24">
        <f t="shared" si="156"/>
        <v>0</v>
      </c>
      <c r="AG159" s="24">
        <f t="shared" si="157"/>
        <v>0</v>
      </c>
      <c r="AH159" s="24">
        <f t="shared" si="158"/>
        <v>0</v>
      </c>
      <c r="AI159" s="24">
        <f t="shared" si="159"/>
        <v>0</v>
      </c>
      <c r="AJ159" s="262">
        <f t="shared" si="179"/>
        <v>0</v>
      </c>
      <c r="AK159" s="262">
        <f t="shared" si="160"/>
        <v>0</v>
      </c>
      <c r="AL159" s="262">
        <f t="shared" si="161"/>
        <v>0</v>
      </c>
      <c r="AM159" s="248">
        <f t="shared" si="162"/>
        <v>0</v>
      </c>
      <c r="AN159" s="250">
        <f t="shared" si="163"/>
        <v>0</v>
      </c>
      <c r="AO159" s="24">
        <f t="shared" si="164"/>
        <v>0</v>
      </c>
      <c r="AP159" s="24">
        <f t="shared" si="165"/>
        <v>0</v>
      </c>
      <c r="AQ159" s="24">
        <f t="shared" si="166"/>
        <v>0</v>
      </c>
      <c r="AR159" s="24">
        <f t="shared" si="167"/>
        <v>0</v>
      </c>
      <c r="AS159">
        <f t="shared" si="168"/>
        <v>0</v>
      </c>
      <c r="AT159">
        <f t="shared" si="169"/>
        <v>0</v>
      </c>
      <c r="AU159" s="137">
        <f t="shared" si="170"/>
        <v>0</v>
      </c>
      <c r="AV159" s="138">
        <f t="shared" si="171"/>
        <v>1</v>
      </c>
      <c r="AW159" s="138">
        <f t="shared" si="172"/>
        <v>9.9999999999999995E-8</v>
      </c>
      <c r="AX159">
        <f t="shared" si="173"/>
        <v>0</v>
      </c>
      <c r="AY159">
        <f t="shared" si="174"/>
        <v>0</v>
      </c>
      <c r="AZ159">
        <f t="shared" si="175"/>
        <v>1</v>
      </c>
      <c r="BA159">
        <f t="shared" si="176"/>
        <v>0</v>
      </c>
      <c r="BB159" s="137">
        <f t="shared" si="177"/>
        <v>0</v>
      </c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</row>
    <row r="160" spans="1:89" customFormat="1" ht="15" customHeight="1" x14ac:dyDescent="0.25">
      <c r="A160" s="22">
        <f t="shared" si="143"/>
        <v>150</v>
      </c>
      <c r="B160" s="11"/>
      <c r="C160" s="199"/>
      <c r="D160" s="11"/>
      <c r="E160" s="12"/>
      <c r="F160" s="13"/>
      <c r="G160" s="12"/>
      <c r="H160" s="31" t="str">
        <f t="shared" si="144"/>
        <v/>
      </c>
      <c r="I160" s="12"/>
      <c r="J160" s="13"/>
      <c r="K160" s="12"/>
      <c r="L160" s="31" t="str">
        <f t="shared" si="145"/>
        <v/>
      </c>
      <c r="M160" s="131" t="str">
        <f t="shared" si="146"/>
        <v/>
      </c>
      <c r="N160" s="181" t="str">
        <f t="shared" si="147"/>
        <v/>
      </c>
      <c r="O160" s="190"/>
      <c r="P160" s="192"/>
      <c r="Q160" s="132" t="str">
        <f t="shared" si="148"/>
        <v/>
      </c>
      <c r="R160" s="133"/>
      <c r="S160" s="133"/>
      <c r="T160" s="139"/>
      <c r="U160" s="140"/>
      <c r="V160" s="22"/>
      <c r="X160">
        <f t="shared" si="178"/>
        <v>0</v>
      </c>
      <c r="Y160" s="24">
        <f t="shared" si="149"/>
        <v>1</v>
      </c>
      <c r="Z160" s="24">
        <f t="shared" si="150"/>
        <v>0</v>
      </c>
      <c r="AA160" s="24">
        <f t="shared" si="151"/>
        <v>0</v>
      </c>
      <c r="AB160" s="136">
        <f t="shared" si="152"/>
        <v>0</v>
      </c>
      <c r="AC160" s="24">
        <f t="shared" si="153"/>
        <v>0</v>
      </c>
      <c r="AD160" s="24">
        <f t="shared" si="154"/>
        <v>0</v>
      </c>
      <c r="AE160" s="24">
        <f t="shared" si="155"/>
        <v>0</v>
      </c>
      <c r="AF160" s="24">
        <f t="shared" si="156"/>
        <v>0</v>
      </c>
      <c r="AG160" s="24">
        <f t="shared" si="157"/>
        <v>0</v>
      </c>
      <c r="AH160" s="24">
        <f t="shared" si="158"/>
        <v>0</v>
      </c>
      <c r="AI160" s="24">
        <f t="shared" si="159"/>
        <v>0</v>
      </c>
      <c r="AJ160" s="262">
        <f t="shared" si="179"/>
        <v>0</v>
      </c>
      <c r="AK160" s="262">
        <f t="shared" si="160"/>
        <v>0</v>
      </c>
      <c r="AL160" s="262">
        <f t="shared" si="161"/>
        <v>0</v>
      </c>
      <c r="AM160" s="248">
        <f t="shared" si="162"/>
        <v>0</v>
      </c>
      <c r="AN160" s="250">
        <f t="shared" si="163"/>
        <v>0</v>
      </c>
      <c r="AO160" s="24">
        <f t="shared" si="164"/>
        <v>0</v>
      </c>
      <c r="AP160" s="24">
        <f t="shared" si="165"/>
        <v>0</v>
      </c>
      <c r="AQ160" s="24">
        <f t="shared" si="166"/>
        <v>0</v>
      </c>
      <c r="AR160" s="24">
        <f t="shared" si="167"/>
        <v>0</v>
      </c>
      <c r="AS160">
        <f t="shared" si="168"/>
        <v>0</v>
      </c>
      <c r="AT160">
        <f t="shared" si="169"/>
        <v>0</v>
      </c>
      <c r="AU160" s="137">
        <f t="shared" si="170"/>
        <v>0</v>
      </c>
      <c r="AV160" s="138">
        <f t="shared" si="171"/>
        <v>1</v>
      </c>
      <c r="AW160" s="138">
        <f t="shared" si="172"/>
        <v>9.9999999999999995E-8</v>
      </c>
      <c r="AX160">
        <f t="shared" si="173"/>
        <v>0</v>
      </c>
      <c r="AY160">
        <f t="shared" si="174"/>
        <v>0</v>
      </c>
      <c r="AZ160">
        <f t="shared" si="175"/>
        <v>1</v>
      </c>
      <c r="BA160">
        <f t="shared" si="176"/>
        <v>0</v>
      </c>
      <c r="BB160" s="137">
        <f t="shared" si="177"/>
        <v>0</v>
      </c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</row>
    <row r="161" spans="1:89" customFormat="1" ht="15" customHeight="1" x14ac:dyDescent="0.25">
      <c r="A161" s="22">
        <f t="shared" si="143"/>
        <v>151</v>
      </c>
      <c r="B161" s="11"/>
      <c r="C161" s="199"/>
      <c r="D161" s="11"/>
      <c r="E161" s="12"/>
      <c r="F161" s="13"/>
      <c r="G161" s="12"/>
      <c r="H161" s="31" t="str">
        <f t="shared" si="144"/>
        <v/>
      </c>
      <c r="I161" s="12"/>
      <c r="J161" s="13"/>
      <c r="K161" s="12"/>
      <c r="L161" s="31" t="str">
        <f t="shared" si="145"/>
        <v/>
      </c>
      <c r="M161" s="131" t="str">
        <f t="shared" si="146"/>
        <v/>
      </c>
      <c r="N161" s="181" t="str">
        <f t="shared" si="147"/>
        <v/>
      </c>
      <c r="O161" s="190"/>
      <c r="P161" s="192"/>
      <c r="Q161" s="132" t="str">
        <f t="shared" si="148"/>
        <v/>
      </c>
      <c r="R161" s="133"/>
      <c r="S161" s="133"/>
      <c r="T161" s="139"/>
      <c r="U161" s="140"/>
      <c r="V161" s="22"/>
      <c r="X161">
        <f t="shared" si="178"/>
        <v>0</v>
      </c>
      <c r="Y161" s="24">
        <f t="shared" si="149"/>
        <v>1</v>
      </c>
      <c r="Z161" s="24">
        <f t="shared" si="150"/>
        <v>0</v>
      </c>
      <c r="AA161" s="24">
        <f t="shared" si="151"/>
        <v>0</v>
      </c>
      <c r="AB161" s="136">
        <f t="shared" si="152"/>
        <v>0</v>
      </c>
      <c r="AC161" s="24">
        <f t="shared" si="153"/>
        <v>0</v>
      </c>
      <c r="AD161" s="24">
        <f t="shared" si="154"/>
        <v>0</v>
      </c>
      <c r="AE161" s="24">
        <f t="shared" si="155"/>
        <v>0</v>
      </c>
      <c r="AF161" s="24">
        <f t="shared" si="156"/>
        <v>0</v>
      </c>
      <c r="AG161" s="24">
        <f t="shared" si="157"/>
        <v>0</v>
      </c>
      <c r="AH161" s="24">
        <f t="shared" si="158"/>
        <v>0</v>
      </c>
      <c r="AI161" s="24">
        <f t="shared" si="159"/>
        <v>0</v>
      </c>
      <c r="AJ161" s="262">
        <f t="shared" si="179"/>
        <v>0</v>
      </c>
      <c r="AK161" s="262">
        <f t="shared" si="160"/>
        <v>0</v>
      </c>
      <c r="AL161" s="262">
        <f t="shared" si="161"/>
        <v>0</v>
      </c>
      <c r="AM161" s="248">
        <f t="shared" si="162"/>
        <v>0</v>
      </c>
      <c r="AN161" s="250">
        <f t="shared" si="163"/>
        <v>0</v>
      </c>
      <c r="AO161" s="24">
        <f t="shared" si="164"/>
        <v>0</v>
      </c>
      <c r="AP161" s="24">
        <f t="shared" si="165"/>
        <v>0</v>
      </c>
      <c r="AQ161" s="24">
        <f t="shared" si="166"/>
        <v>0</v>
      </c>
      <c r="AR161" s="24">
        <f t="shared" si="167"/>
        <v>0</v>
      </c>
      <c r="AS161">
        <f t="shared" si="168"/>
        <v>0</v>
      </c>
      <c r="AT161">
        <f t="shared" si="169"/>
        <v>0</v>
      </c>
      <c r="AU161" s="137">
        <f t="shared" si="170"/>
        <v>0</v>
      </c>
      <c r="AV161" s="138">
        <f t="shared" si="171"/>
        <v>1</v>
      </c>
      <c r="AW161" s="138">
        <f t="shared" si="172"/>
        <v>9.9999999999999995E-8</v>
      </c>
      <c r="AX161">
        <f t="shared" si="173"/>
        <v>0</v>
      </c>
      <c r="AY161">
        <f t="shared" si="174"/>
        <v>0</v>
      </c>
      <c r="AZ161">
        <f t="shared" si="175"/>
        <v>1</v>
      </c>
      <c r="BA161">
        <f t="shared" si="176"/>
        <v>0</v>
      </c>
      <c r="BB161" s="137">
        <f t="shared" si="177"/>
        <v>0</v>
      </c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</row>
    <row r="162" spans="1:89" customFormat="1" ht="15" customHeight="1" x14ac:dyDescent="0.25">
      <c r="A162" s="22">
        <f t="shared" si="143"/>
        <v>152</v>
      </c>
      <c r="B162" s="11"/>
      <c r="C162" s="199"/>
      <c r="D162" s="11"/>
      <c r="E162" s="12"/>
      <c r="F162" s="13"/>
      <c r="G162" s="12"/>
      <c r="H162" s="31" t="str">
        <f t="shared" si="144"/>
        <v/>
      </c>
      <c r="I162" s="12"/>
      <c r="J162" s="13"/>
      <c r="K162" s="12"/>
      <c r="L162" s="31" t="str">
        <f t="shared" si="145"/>
        <v/>
      </c>
      <c r="M162" s="131" t="str">
        <f t="shared" si="146"/>
        <v/>
      </c>
      <c r="N162" s="181" t="str">
        <f t="shared" si="147"/>
        <v/>
      </c>
      <c r="O162" s="190"/>
      <c r="P162" s="192"/>
      <c r="Q162" s="132" t="str">
        <f t="shared" si="148"/>
        <v/>
      </c>
      <c r="R162" s="133"/>
      <c r="S162" s="133"/>
      <c r="T162" s="139"/>
      <c r="U162" s="140"/>
      <c r="V162" s="22"/>
      <c r="X162">
        <f t="shared" si="178"/>
        <v>0</v>
      </c>
      <c r="Y162" s="24">
        <f t="shared" si="149"/>
        <v>1</v>
      </c>
      <c r="Z162" s="24">
        <f t="shared" si="150"/>
        <v>0</v>
      </c>
      <c r="AA162" s="24">
        <f t="shared" si="151"/>
        <v>0</v>
      </c>
      <c r="AB162" s="136">
        <f t="shared" si="152"/>
        <v>0</v>
      </c>
      <c r="AC162" s="24">
        <f t="shared" si="153"/>
        <v>0</v>
      </c>
      <c r="AD162" s="24">
        <f t="shared" si="154"/>
        <v>0</v>
      </c>
      <c r="AE162" s="24">
        <f t="shared" si="155"/>
        <v>0</v>
      </c>
      <c r="AF162" s="24">
        <f t="shared" si="156"/>
        <v>0</v>
      </c>
      <c r="AG162" s="24">
        <f t="shared" si="157"/>
        <v>0</v>
      </c>
      <c r="AH162" s="24">
        <f t="shared" si="158"/>
        <v>0</v>
      </c>
      <c r="AI162" s="24">
        <f t="shared" si="159"/>
        <v>0</v>
      </c>
      <c r="AJ162" s="262">
        <f t="shared" si="179"/>
        <v>0</v>
      </c>
      <c r="AK162" s="262">
        <f t="shared" si="160"/>
        <v>0</v>
      </c>
      <c r="AL162" s="262">
        <f t="shared" si="161"/>
        <v>0</v>
      </c>
      <c r="AM162" s="248">
        <f t="shared" si="162"/>
        <v>0</v>
      </c>
      <c r="AN162" s="250">
        <f t="shared" si="163"/>
        <v>0</v>
      </c>
      <c r="AO162" s="24">
        <f t="shared" si="164"/>
        <v>0</v>
      </c>
      <c r="AP162" s="24">
        <f t="shared" si="165"/>
        <v>0</v>
      </c>
      <c r="AQ162" s="24">
        <f t="shared" si="166"/>
        <v>0</v>
      </c>
      <c r="AR162" s="24">
        <f t="shared" si="167"/>
        <v>0</v>
      </c>
      <c r="AS162">
        <f t="shared" si="168"/>
        <v>0</v>
      </c>
      <c r="AT162">
        <f t="shared" si="169"/>
        <v>0</v>
      </c>
      <c r="AU162" s="137">
        <f t="shared" si="170"/>
        <v>0</v>
      </c>
      <c r="AV162" s="138">
        <f t="shared" si="171"/>
        <v>1</v>
      </c>
      <c r="AW162" s="138">
        <f t="shared" si="172"/>
        <v>9.9999999999999995E-8</v>
      </c>
      <c r="AX162">
        <f t="shared" si="173"/>
        <v>0</v>
      </c>
      <c r="AY162">
        <f t="shared" si="174"/>
        <v>0</v>
      </c>
      <c r="AZ162">
        <f t="shared" si="175"/>
        <v>1</v>
      </c>
      <c r="BA162">
        <f t="shared" si="176"/>
        <v>0</v>
      </c>
      <c r="BB162" s="137">
        <f t="shared" si="177"/>
        <v>0</v>
      </c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</row>
    <row r="163" spans="1:89" customFormat="1" ht="15" customHeight="1" x14ac:dyDescent="0.25">
      <c r="A163" s="22">
        <f t="shared" si="143"/>
        <v>153</v>
      </c>
      <c r="B163" s="11"/>
      <c r="C163" s="199"/>
      <c r="D163" s="11"/>
      <c r="E163" s="12"/>
      <c r="F163" s="13"/>
      <c r="G163" s="12"/>
      <c r="H163" s="31" t="str">
        <f t="shared" si="144"/>
        <v/>
      </c>
      <c r="I163" s="12"/>
      <c r="J163" s="13"/>
      <c r="K163" s="12"/>
      <c r="L163" s="31" t="str">
        <f t="shared" si="145"/>
        <v/>
      </c>
      <c r="M163" s="131" t="str">
        <f t="shared" si="146"/>
        <v/>
      </c>
      <c r="N163" s="181" t="str">
        <f t="shared" si="147"/>
        <v/>
      </c>
      <c r="O163" s="190"/>
      <c r="P163" s="192"/>
      <c r="Q163" s="132" t="str">
        <f t="shared" si="148"/>
        <v/>
      </c>
      <c r="R163" s="133"/>
      <c r="S163" s="133"/>
      <c r="T163" s="139"/>
      <c r="U163" s="140"/>
      <c r="V163" s="22"/>
      <c r="X163">
        <f t="shared" si="178"/>
        <v>0</v>
      </c>
      <c r="Y163" s="24">
        <f t="shared" si="149"/>
        <v>1</v>
      </c>
      <c r="Z163" s="24">
        <f t="shared" si="150"/>
        <v>0</v>
      </c>
      <c r="AA163" s="24">
        <f t="shared" si="151"/>
        <v>0</v>
      </c>
      <c r="AB163" s="136">
        <f t="shared" si="152"/>
        <v>0</v>
      </c>
      <c r="AC163" s="24">
        <f t="shared" si="153"/>
        <v>0</v>
      </c>
      <c r="AD163" s="24">
        <f t="shared" si="154"/>
        <v>0</v>
      </c>
      <c r="AE163" s="24">
        <f t="shared" si="155"/>
        <v>0</v>
      </c>
      <c r="AF163" s="24">
        <f t="shared" si="156"/>
        <v>0</v>
      </c>
      <c r="AG163" s="24">
        <f t="shared" si="157"/>
        <v>0</v>
      </c>
      <c r="AH163" s="24">
        <f t="shared" si="158"/>
        <v>0</v>
      </c>
      <c r="AI163" s="24">
        <f t="shared" si="159"/>
        <v>0</v>
      </c>
      <c r="AJ163" s="262">
        <f t="shared" si="179"/>
        <v>0</v>
      </c>
      <c r="AK163" s="262">
        <f t="shared" si="160"/>
        <v>0</v>
      </c>
      <c r="AL163" s="262">
        <f t="shared" si="161"/>
        <v>0</v>
      </c>
      <c r="AM163" s="248">
        <f t="shared" si="162"/>
        <v>0</v>
      </c>
      <c r="AN163" s="250">
        <f t="shared" si="163"/>
        <v>0</v>
      </c>
      <c r="AO163" s="24">
        <f t="shared" si="164"/>
        <v>0</v>
      </c>
      <c r="AP163" s="24">
        <f t="shared" si="165"/>
        <v>0</v>
      </c>
      <c r="AQ163" s="24">
        <f t="shared" si="166"/>
        <v>0</v>
      </c>
      <c r="AR163" s="24">
        <f t="shared" si="167"/>
        <v>0</v>
      </c>
      <c r="AS163">
        <f t="shared" si="168"/>
        <v>0</v>
      </c>
      <c r="AT163">
        <f t="shared" si="169"/>
        <v>0</v>
      </c>
      <c r="AU163" s="137">
        <f t="shared" si="170"/>
        <v>0</v>
      </c>
      <c r="AV163" s="138">
        <f t="shared" si="171"/>
        <v>1</v>
      </c>
      <c r="AW163" s="138">
        <f t="shared" si="172"/>
        <v>9.9999999999999995E-8</v>
      </c>
      <c r="AX163">
        <f t="shared" si="173"/>
        <v>0</v>
      </c>
      <c r="AY163">
        <f t="shared" si="174"/>
        <v>0</v>
      </c>
      <c r="AZ163">
        <f t="shared" si="175"/>
        <v>1</v>
      </c>
      <c r="BA163">
        <f t="shared" si="176"/>
        <v>0</v>
      </c>
      <c r="BB163" s="137">
        <f t="shared" si="177"/>
        <v>0</v>
      </c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</row>
    <row r="164" spans="1:89" customFormat="1" ht="15" customHeight="1" x14ac:dyDescent="0.25">
      <c r="A164" s="22">
        <f t="shared" si="143"/>
        <v>154</v>
      </c>
      <c r="B164" s="11"/>
      <c r="C164" s="199"/>
      <c r="D164" s="11"/>
      <c r="E164" s="12"/>
      <c r="F164" s="13"/>
      <c r="G164" s="12"/>
      <c r="H164" s="31" t="str">
        <f t="shared" si="144"/>
        <v/>
      </c>
      <c r="I164" s="12"/>
      <c r="J164" s="13"/>
      <c r="K164" s="12"/>
      <c r="L164" s="31" t="str">
        <f t="shared" si="145"/>
        <v/>
      </c>
      <c r="M164" s="131" t="str">
        <f t="shared" si="146"/>
        <v/>
      </c>
      <c r="N164" s="181" t="str">
        <f t="shared" si="147"/>
        <v/>
      </c>
      <c r="O164" s="190"/>
      <c r="P164" s="192"/>
      <c r="Q164" s="132" t="str">
        <f t="shared" si="148"/>
        <v/>
      </c>
      <c r="R164" s="133"/>
      <c r="S164" s="133"/>
      <c r="T164" s="139"/>
      <c r="U164" s="140"/>
      <c r="V164" s="22"/>
      <c r="X164">
        <f t="shared" si="178"/>
        <v>0</v>
      </c>
      <c r="Y164" s="24">
        <f t="shared" si="149"/>
        <v>1</v>
      </c>
      <c r="Z164" s="24">
        <f t="shared" si="150"/>
        <v>0</v>
      </c>
      <c r="AA164" s="24">
        <f t="shared" si="151"/>
        <v>0</v>
      </c>
      <c r="AB164" s="136">
        <f t="shared" si="152"/>
        <v>0</v>
      </c>
      <c r="AC164" s="24">
        <f t="shared" si="153"/>
        <v>0</v>
      </c>
      <c r="AD164" s="24">
        <f t="shared" si="154"/>
        <v>0</v>
      </c>
      <c r="AE164" s="24">
        <f t="shared" si="155"/>
        <v>0</v>
      </c>
      <c r="AF164" s="24">
        <f t="shared" si="156"/>
        <v>0</v>
      </c>
      <c r="AG164" s="24">
        <f t="shared" si="157"/>
        <v>0</v>
      </c>
      <c r="AH164" s="24">
        <f t="shared" si="158"/>
        <v>0</v>
      </c>
      <c r="AI164" s="24">
        <f t="shared" si="159"/>
        <v>0</v>
      </c>
      <c r="AJ164" s="262">
        <f t="shared" si="179"/>
        <v>0</v>
      </c>
      <c r="AK164" s="262">
        <f t="shared" si="160"/>
        <v>0</v>
      </c>
      <c r="AL164" s="262">
        <f t="shared" si="161"/>
        <v>0</v>
      </c>
      <c r="AM164" s="248">
        <f t="shared" si="162"/>
        <v>0</v>
      </c>
      <c r="AN164" s="250">
        <f t="shared" si="163"/>
        <v>0</v>
      </c>
      <c r="AO164" s="24">
        <f t="shared" si="164"/>
        <v>0</v>
      </c>
      <c r="AP164" s="24">
        <f t="shared" si="165"/>
        <v>0</v>
      </c>
      <c r="AQ164" s="24">
        <f t="shared" si="166"/>
        <v>0</v>
      </c>
      <c r="AR164" s="24">
        <f t="shared" si="167"/>
        <v>0</v>
      </c>
      <c r="AS164">
        <f t="shared" si="168"/>
        <v>0</v>
      </c>
      <c r="AT164">
        <f t="shared" si="169"/>
        <v>0</v>
      </c>
      <c r="AU164" s="137">
        <f t="shared" si="170"/>
        <v>0</v>
      </c>
      <c r="AV164" s="138">
        <f t="shared" si="171"/>
        <v>1</v>
      </c>
      <c r="AW164" s="138">
        <f t="shared" si="172"/>
        <v>9.9999999999999995E-8</v>
      </c>
      <c r="AX164">
        <f t="shared" si="173"/>
        <v>0</v>
      </c>
      <c r="AY164">
        <f t="shared" si="174"/>
        <v>0</v>
      </c>
      <c r="AZ164">
        <f t="shared" si="175"/>
        <v>1</v>
      </c>
      <c r="BA164">
        <f t="shared" si="176"/>
        <v>0</v>
      </c>
      <c r="BB164" s="137">
        <f t="shared" si="177"/>
        <v>0</v>
      </c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</row>
    <row r="165" spans="1:89" customFormat="1" ht="15" customHeight="1" x14ac:dyDescent="0.25">
      <c r="A165" s="22">
        <f t="shared" si="143"/>
        <v>155</v>
      </c>
      <c r="B165" s="11"/>
      <c r="C165" s="199"/>
      <c r="D165" s="11"/>
      <c r="E165" s="12"/>
      <c r="F165" s="13"/>
      <c r="G165" s="12"/>
      <c r="H165" s="31" t="str">
        <f t="shared" si="144"/>
        <v/>
      </c>
      <c r="I165" s="12"/>
      <c r="J165" s="13"/>
      <c r="K165" s="12"/>
      <c r="L165" s="31" t="str">
        <f t="shared" si="145"/>
        <v/>
      </c>
      <c r="M165" s="131" t="str">
        <f t="shared" si="146"/>
        <v/>
      </c>
      <c r="N165" s="181" t="str">
        <f t="shared" si="147"/>
        <v/>
      </c>
      <c r="O165" s="190"/>
      <c r="P165" s="192"/>
      <c r="Q165" s="132" t="str">
        <f t="shared" si="148"/>
        <v/>
      </c>
      <c r="R165" s="133"/>
      <c r="S165" s="133"/>
      <c r="T165" s="139"/>
      <c r="U165" s="140"/>
      <c r="V165" s="22"/>
      <c r="X165">
        <f t="shared" si="178"/>
        <v>0</v>
      </c>
      <c r="Y165" s="24">
        <f t="shared" si="149"/>
        <v>1</v>
      </c>
      <c r="Z165" s="24">
        <f t="shared" si="150"/>
        <v>0</v>
      </c>
      <c r="AA165" s="24">
        <f t="shared" si="151"/>
        <v>0</v>
      </c>
      <c r="AB165" s="136">
        <f t="shared" si="152"/>
        <v>0</v>
      </c>
      <c r="AC165" s="24">
        <f t="shared" si="153"/>
        <v>0</v>
      </c>
      <c r="AD165" s="24">
        <f t="shared" si="154"/>
        <v>0</v>
      </c>
      <c r="AE165" s="24">
        <f t="shared" si="155"/>
        <v>0</v>
      </c>
      <c r="AF165" s="24">
        <f t="shared" si="156"/>
        <v>0</v>
      </c>
      <c r="AG165" s="24">
        <f t="shared" si="157"/>
        <v>0</v>
      </c>
      <c r="AH165" s="24">
        <f t="shared" si="158"/>
        <v>0</v>
      </c>
      <c r="AI165" s="24">
        <f t="shared" si="159"/>
        <v>0</v>
      </c>
      <c r="AJ165" s="262">
        <f t="shared" si="179"/>
        <v>0</v>
      </c>
      <c r="AK165" s="262">
        <f t="shared" si="160"/>
        <v>0</v>
      </c>
      <c r="AL165" s="262">
        <f t="shared" si="161"/>
        <v>0</v>
      </c>
      <c r="AM165" s="248">
        <f t="shared" si="162"/>
        <v>0</v>
      </c>
      <c r="AN165" s="250">
        <f t="shared" si="163"/>
        <v>0</v>
      </c>
      <c r="AO165" s="24">
        <f t="shared" si="164"/>
        <v>0</v>
      </c>
      <c r="AP165" s="24">
        <f t="shared" si="165"/>
        <v>0</v>
      </c>
      <c r="AQ165" s="24">
        <f t="shared" si="166"/>
        <v>0</v>
      </c>
      <c r="AR165" s="24">
        <f t="shared" si="167"/>
        <v>0</v>
      </c>
      <c r="AS165">
        <f t="shared" si="168"/>
        <v>0</v>
      </c>
      <c r="AT165">
        <f t="shared" si="169"/>
        <v>0</v>
      </c>
      <c r="AU165" s="137">
        <f t="shared" si="170"/>
        <v>0</v>
      </c>
      <c r="AV165" s="138">
        <f t="shared" si="171"/>
        <v>1</v>
      </c>
      <c r="AW165" s="138">
        <f t="shared" si="172"/>
        <v>9.9999999999999995E-8</v>
      </c>
      <c r="AX165">
        <f t="shared" si="173"/>
        <v>0</v>
      </c>
      <c r="AY165">
        <f t="shared" si="174"/>
        <v>0</v>
      </c>
      <c r="AZ165">
        <f t="shared" si="175"/>
        <v>1</v>
      </c>
      <c r="BA165">
        <f t="shared" si="176"/>
        <v>0</v>
      </c>
      <c r="BB165" s="137">
        <f t="shared" si="177"/>
        <v>0</v>
      </c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</row>
    <row r="166" spans="1:89" customFormat="1" ht="15" customHeight="1" x14ac:dyDescent="0.25">
      <c r="A166" s="22">
        <f t="shared" si="143"/>
        <v>156</v>
      </c>
      <c r="B166" s="11"/>
      <c r="C166" s="199"/>
      <c r="D166" s="11"/>
      <c r="E166" s="12"/>
      <c r="F166" s="13"/>
      <c r="G166" s="12"/>
      <c r="H166" s="31" t="str">
        <f t="shared" si="144"/>
        <v/>
      </c>
      <c r="I166" s="12"/>
      <c r="J166" s="13"/>
      <c r="K166" s="12"/>
      <c r="L166" s="31" t="str">
        <f t="shared" si="145"/>
        <v/>
      </c>
      <c r="M166" s="131" t="str">
        <f t="shared" si="146"/>
        <v/>
      </c>
      <c r="N166" s="181" t="str">
        <f t="shared" si="147"/>
        <v/>
      </c>
      <c r="O166" s="190"/>
      <c r="P166" s="192"/>
      <c r="Q166" s="132" t="str">
        <f t="shared" si="148"/>
        <v/>
      </c>
      <c r="R166" s="133"/>
      <c r="S166" s="133"/>
      <c r="T166" s="139"/>
      <c r="U166" s="140"/>
      <c r="V166" s="22"/>
      <c r="X166">
        <f t="shared" si="178"/>
        <v>0</v>
      </c>
      <c r="Y166" s="24">
        <f t="shared" si="149"/>
        <v>1</v>
      </c>
      <c r="Z166" s="24">
        <f t="shared" si="150"/>
        <v>0</v>
      </c>
      <c r="AA166" s="24">
        <f t="shared" si="151"/>
        <v>0</v>
      </c>
      <c r="AB166" s="136">
        <f t="shared" si="152"/>
        <v>0</v>
      </c>
      <c r="AC166" s="24">
        <f t="shared" si="153"/>
        <v>0</v>
      </c>
      <c r="AD166" s="24">
        <f t="shared" si="154"/>
        <v>0</v>
      </c>
      <c r="AE166" s="24">
        <f t="shared" si="155"/>
        <v>0</v>
      </c>
      <c r="AF166" s="24">
        <f t="shared" si="156"/>
        <v>0</v>
      </c>
      <c r="AG166" s="24">
        <f t="shared" si="157"/>
        <v>0</v>
      </c>
      <c r="AH166" s="24">
        <f t="shared" si="158"/>
        <v>0</v>
      </c>
      <c r="AI166" s="24">
        <f t="shared" si="159"/>
        <v>0</v>
      </c>
      <c r="AJ166" s="262">
        <f t="shared" si="179"/>
        <v>0</v>
      </c>
      <c r="AK166" s="262">
        <f t="shared" si="160"/>
        <v>0</v>
      </c>
      <c r="AL166" s="262">
        <f t="shared" si="161"/>
        <v>0</v>
      </c>
      <c r="AM166" s="248">
        <f t="shared" si="162"/>
        <v>0</v>
      </c>
      <c r="AN166" s="250">
        <f t="shared" si="163"/>
        <v>0</v>
      </c>
      <c r="AO166" s="24">
        <f t="shared" si="164"/>
        <v>0</v>
      </c>
      <c r="AP166" s="24">
        <f t="shared" si="165"/>
        <v>0</v>
      </c>
      <c r="AQ166" s="24">
        <f t="shared" si="166"/>
        <v>0</v>
      </c>
      <c r="AR166" s="24">
        <f t="shared" si="167"/>
        <v>0</v>
      </c>
      <c r="AS166">
        <f t="shared" si="168"/>
        <v>0</v>
      </c>
      <c r="AT166">
        <f t="shared" si="169"/>
        <v>0</v>
      </c>
      <c r="AU166" s="137">
        <f t="shared" si="170"/>
        <v>0</v>
      </c>
      <c r="AV166" s="138">
        <f t="shared" si="171"/>
        <v>1</v>
      </c>
      <c r="AW166" s="138">
        <f t="shared" si="172"/>
        <v>9.9999999999999995E-8</v>
      </c>
      <c r="AX166">
        <f t="shared" si="173"/>
        <v>0</v>
      </c>
      <c r="AY166">
        <f t="shared" si="174"/>
        <v>0</v>
      </c>
      <c r="AZ166">
        <f t="shared" si="175"/>
        <v>1</v>
      </c>
      <c r="BA166">
        <f t="shared" si="176"/>
        <v>0</v>
      </c>
      <c r="BB166" s="137">
        <f t="shared" si="177"/>
        <v>0</v>
      </c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</row>
    <row r="167" spans="1:89" customFormat="1" ht="15" customHeight="1" x14ac:dyDescent="0.25">
      <c r="A167" s="22">
        <f t="shared" si="143"/>
        <v>157</v>
      </c>
      <c r="B167" s="11"/>
      <c r="C167" s="199"/>
      <c r="D167" s="11"/>
      <c r="E167" s="12"/>
      <c r="F167" s="13"/>
      <c r="G167" s="12"/>
      <c r="H167" s="31" t="str">
        <f t="shared" si="144"/>
        <v/>
      </c>
      <c r="I167" s="12"/>
      <c r="J167" s="13"/>
      <c r="K167" s="12"/>
      <c r="L167" s="31" t="str">
        <f t="shared" si="145"/>
        <v/>
      </c>
      <c r="M167" s="131" t="str">
        <f t="shared" si="146"/>
        <v/>
      </c>
      <c r="N167" s="181" t="str">
        <f t="shared" si="147"/>
        <v/>
      </c>
      <c r="O167" s="190"/>
      <c r="P167" s="192"/>
      <c r="Q167" s="132" t="str">
        <f t="shared" si="148"/>
        <v/>
      </c>
      <c r="R167" s="133"/>
      <c r="S167" s="133"/>
      <c r="T167" s="139"/>
      <c r="U167" s="140"/>
      <c r="V167" s="22"/>
      <c r="X167">
        <f t="shared" si="178"/>
        <v>0</v>
      </c>
      <c r="Y167" s="24">
        <f t="shared" si="149"/>
        <v>1</v>
      </c>
      <c r="Z167" s="24">
        <f t="shared" si="150"/>
        <v>0</v>
      </c>
      <c r="AA167" s="24">
        <f t="shared" si="151"/>
        <v>0</v>
      </c>
      <c r="AB167" s="136">
        <f t="shared" si="152"/>
        <v>0</v>
      </c>
      <c r="AC167" s="24">
        <f t="shared" si="153"/>
        <v>0</v>
      </c>
      <c r="AD167" s="24">
        <f t="shared" si="154"/>
        <v>0</v>
      </c>
      <c r="AE167" s="24">
        <f t="shared" si="155"/>
        <v>0</v>
      </c>
      <c r="AF167" s="24">
        <f t="shared" si="156"/>
        <v>0</v>
      </c>
      <c r="AG167" s="24">
        <f t="shared" si="157"/>
        <v>0</v>
      </c>
      <c r="AH167" s="24">
        <f t="shared" si="158"/>
        <v>0</v>
      </c>
      <c r="AI167" s="24">
        <f t="shared" si="159"/>
        <v>0</v>
      </c>
      <c r="AJ167" s="262">
        <f t="shared" si="179"/>
        <v>0</v>
      </c>
      <c r="AK167" s="262">
        <f t="shared" si="160"/>
        <v>0</v>
      </c>
      <c r="AL167" s="262">
        <f t="shared" si="161"/>
        <v>0</v>
      </c>
      <c r="AM167" s="248">
        <f t="shared" si="162"/>
        <v>0</v>
      </c>
      <c r="AN167" s="250">
        <f t="shared" si="163"/>
        <v>0</v>
      </c>
      <c r="AO167" s="24">
        <f t="shared" si="164"/>
        <v>0</v>
      </c>
      <c r="AP167" s="24">
        <f t="shared" si="165"/>
        <v>0</v>
      </c>
      <c r="AQ167" s="24">
        <f t="shared" si="166"/>
        <v>0</v>
      </c>
      <c r="AR167" s="24">
        <f t="shared" si="167"/>
        <v>0</v>
      </c>
      <c r="AS167">
        <f t="shared" si="168"/>
        <v>0</v>
      </c>
      <c r="AT167">
        <f t="shared" si="169"/>
        <v>0</v>
      </c>
      <c r="AU167" s="137">
        <f t="shared" si="170"/>
        <v>0</v>
      </c>
      <c r="AV167" s="138">
        <f t="shared" si="171"/>
        <v>1</v>
      </c>
      <c r="AW167" s="138">
        <f t="shared" si="172"/>
        <v>9.9999999999999995E-8</v>
      </c>
      <c r="AX167">
        <f t="shared" si="173"/>
        <v>0</v>
      </c>
      <c r="AY167">
        <f t="shared" si="174"/>
        <v>0</v>
      </c>
      <c r="AZ167">
        <f t="shared" si="175"/>
        <v>1</v>
      </c>
      <c r="BA167">
        <f t="shared" si="176"/>
        <v>0</v>
      </c>
      <c r="BB167" s="137">
        <f t="shared" si="177"/>
        <v>0</v>
      </c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</row>
    <row r="168" spans="1:89" customFormat="1" ht="15" customHeight="1" x14ac:dyDescent="0.25">
      <c r="A168" s="22">
        <f t="shared" si="143"/>
        <v>158</v>
      </c>
      <c r="B168" s="11"/>
      <c r="C168" s="199"/>
      <c r="D168" s="11"/>
      <c r="E168" s="12"/>
      <c r="F168" s="13"/>
      <c r="G168" s="12"/>
      <c r="H168" s="31" t="str">
        <f t="shared" si="144"/>
        <v/>
      </c>
      <c r="I168" s="12"/>
      <c r="J168" s="13"/>
      <c r="K168" s="12"/>
      <c r="L168" s="31" t="str">
        <f t="shared" si="145"/>
        <v/>
      </c>
      <c r="M168" s="131" t="str">
        <f t="shared" si="146"/>
        <v/>
      </c>
      <c r="N168" s="181" t="str">
        <f t="shared" si="147"/>
        <v/>
      </c>
      <c r="O168" s="190"/>
      <c r="P168" s="192"/>
      <c r="Q168" s="132" t="str">
        <f t="shared" si="148"/>
        <v/>
      </c>
      <c r="R168" s="133"/>
      <c r="S168" s="133"/>
      <c r="T168" s="139"/>
      <c r="U168" s="140"/>
      <c r="V168" s="22"/>
      <c r="X168">
        <f t="shared" si="178"/>
        <v>0</v>
      </c>
      <c r="Y168" s="24">
        <f t="shared" si="149"/>
        <v>1</v>
      </c>
      <c r="Z168" s="24">
        <f t="shared" si="150"/>
        <v>0</v>
      </c>
      <c r="AA168" s="24">
        <f t="shared" si="151"/>
        <v>0</v>
      </c>
      <c r="AB168" s="136">
        <f t="shared" si="152"/>
        <v>0</v>
      </c>
      <c r="AC168" s="24">
        <f t="shared" si="153"/>
        <v>0</v>
      </c>
      <c r="AD168" s="24">
        <f t="shared" si="154"/>
        <v>0</v>
      </c>
      <c r="AE168" s="24">
        <f t="shared" si="155"/>
        <v>0</v>
      </c>
      <c r="AF168" s="24">
        <f t="shared" si="156"/>
        <v>0</v>
      </c>
      <c r="AG168" s="24">
        <f t="shared" si="157"/>
        <v>0</v>
      </c>
      <c r="AH168" s="24">
        <f t="shared" si="158"/>
        <v>0</v>
      </c>
      <c r="AI168" s="24">
        <f t="shared" si="159"/>
        <v>0</v>
      </c>
      <c r="AJ168" s="262">
        <f t="shared" si="179"/>
        <v>0</v>
      </c>
      <c r="AK168" s="262">
        <f t="shared" si="160"/>
        <v>0</v>
      </c>
      <c r="AL168" s="262">
        <f t="shared" si="161"/>
        <v>0</v>
      </c>
      <c r="AM168" s="248">
        <f t="shared" si="162"/>
        <v>0</v>
      </c>
      <c r="AN168" s="250">
        <f t="shared" si="163"/>
        <v>0</v>
      </c>
      <c r="AO168" s="24">
        <f t="shared" si="164"/>
        <v>0</v>
      </c>
      <c r="AP168" s="24">
        <f t="shared" si="165"/>
        <v>0</v>
      </c>
      <c r="AQ168" s="24">
        <f t="shared" si="166"/>
        <v>0</v>
      </c>
      <c r="AR168" s="24">
        <f t="shared" si="167"/>
        <v>0</v>
      </c>
      <c r="AS168">
        <f t="shared" si="168"/>
        <v>0</v>
      </c>
      <c r="AT168">
        <f t="shared" si="169"/>
        <v>0</v>
      </c>
      <c r="AU168" s="137">
        <f t="shared" si="170"/>
        <v>0</v>
      </c>
      <c r="AV168" s="138">
        <f t="shared" si="171"/>
        <v>1</v>
      </c>
      <c r="AW168" s="138">
        <f t="shared" si="172"/>
        <v>9.9999999999999995E-8</v>
      </c>
      <c r="AX168">
        <f t="shared" si="173"/>
        <v>0</v>
      </c>
      <c r="AY168">
        <f t="shared" si="174"/>
        <v>0</v>
      </c>
      <c r="AZ168">
        <f t="shared" si="175"/>
        <v>1</v>
      </c>
      <c r="BA168">
        <f t="shared" si="176"/>
        <v>0</v>
      </c>
      <c r="BB168" s="137">
        <f t="shared" si="177"/>
        <v>0</v>
      </c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</row>
    <row r="169" spans="1:89" customFormat="1" ht="15" customHeight="1" x14ac:dyDescent="0.25">
      <c r="A169" s="22">
        <f t="shared" si="143"/>
        <v>159</v>
      </c>
      <c r="B169" s="11"/>
      <c r="C169" s="199"/>
      <c r="D169" s="11"/>
      <c r="E169" s="12"/>
      <c r="F169" s="13"/>
      <c r="G169" s="12"/>
      <c r="H169" s="31" t="str">
        <f t="shared" si="144"/>
        <v/>
      </c>
      <c r="I169" s="12"/>
      <c r="J169" s="13"/>
      <c r="K169" s="12"/>
      <c r="L169" s="31" t="str">
        <f t="shared" si="145"/>
        <v/>
      </c>
      <c r="M169" s="131" t="str">
        <f t="shared" si="146"/>
        <v/>
      </c>
      <c r="N169" s="181" t="str">
        <f t="shared" si="147"/>
        <v/>
      </c>
      <c r="O169" s="190"/>
      <c r="P169" s="192"/>
      <c r="Q169" s="132" t="str">
        <f t="shared" si="148"/>
        <v/>
      </c>
      <c r="R169" s="133"/>
      <c r="S169" s="133"/>
      <c r="T169" s="139"/>
      <c r="U169" s="140"/>
      <c r="V169" s="22"/>
      <c r="X169">
        <f t="shared" si="178"/>
        <v>0</v>
      </c>
      <c r="Y169" s="24">
        <f t="shared" si="149"/>
        <v>1</v>
      </c>
      <c r="Z169" s="24">
        <f t="shared" si="150"/>
        <v>0</v>
      </c>
      <c r="AA169" s="24">
        <f t="shared" si="151"/>
        <v>0</v>
      </c>
      <c r="AB169" s="136">
        <f t="shared" si="152"/>
        <v>0</v>
      </c>
      <c r="AC169" s="24">
        <f t="shared" si="153"/>
        <v>0</v>
      </c>
      <c r="AD169" s="24">
        <f t="shared" si="154"/>
        <v>0</v>
      </c>
      <c r="AE169" s="24">
        <f t="shared" si="155"/>
        <v>0</v>
      </c>
      <c r="AF169" s="24">
        <f t="shared" si="156"/>
        <v>0</v>
      </c>
      <c r="AG169" s="24">
        <f t="shared" si="157"/>
        <v>0</v>
      </c>
      <c r="AH169" s="24">
        <f t="shared" si="158"/>
        <v>0</v>
      </c>
      <c r="AI169" s="24">
        <f t="shared" si="159"/>
        <v>0</v>
      </c>
      <c r="AJ169" s="262">
        <f t="shared" si="179"/>
        <v>0</v>
      </c>
      <c r="AK169" s="262">
        <f t="shared" si="160"/>
        <v>0</v>
      </c>
      <c r="AL169" s="262">
        <f t="shared" si="161"/>
        <v>0</v>
      </c>
      <c r="AM169" s="248">
        <f t="shared" si="162"/>
        <v>0</v>
      </c>
      <c r="AN169" s="250">
        <f t="shared" si="163"/>
        <v>0</v>
      </c>
      <c r="AO169" s="24">
        <f t="shared" si="164"/>
        <v>0</v>
      </c>
      <c r="AP169" s="24">
        <f t="shared" si="165"/>
        <v>0</v>
      </c>
      <c r="AQ169" s="24">
        <f t="shared" si="166"/>
        <v>0</v>
      </c>
      <c r="AR169" s="24">
        <f t="shared" si="167"/>
        <v>0</v>
      </c>
      <c r="AS169">
        <f t="shared" si="168"/>
        <v>0</v>
      </c>
      <c r="AT169">
        <f t="shared" si="169"/>
        <v>0</v>
      </c>
      <c r="AU169" s="137">
        <f t="shared" si="170"/>
        <v>0</v>
      </c>
      <c r="AV169" s="138">
        <f t="shared" si="171"/>
        <v>1</v>
      </c>
      <c r="AW169" s="138">
        <f t="shared" si="172"/>
        <v>9.9999999999999995E-8</v>
      </c>
      <c r="AX169">
        <f t="shared" si="173"/>
        <v>0</v>
      </c>
      <c r="AY169">
        <f t="shared" si="174"/>
        <v>0</v>
      </c>
      <c r="AZ169">
        <f t="shared" si="175"/>
        <v>1</v>
      </c>
      <c r="BA169">
        <f t="shared" si="176"/>
        <v>0</v>
      </c>
      <c r="BB169" s="137">
        <f t="shared" si="177"/>
        <v>0</v>
      </c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</row>
    <row r="170" spans="1:89" customFormat="1" ht="15" customHeight="1" x14ac:dyDescent="0.25">
      <c r="A170" s="22">
        <f t="shared" si="143"/>
        <v>160</v>
      </c>
      <c r="B170" s="11"/>
      <c r="C170" s="199"/>
      <c r="D170" s="11"/>
      <c r="E170" s="12"/>
      <c r="F170" s="13"/>
      <c r="G170" s="12"/>
      <c r="H170" s="31" t="str">
        <f t="shared" si="144"/>
        <v/>
      </c>
      <c r="I170" s="12"/>
      <c r="J170" s="13"/>
      <c r="K170" s="12"/>
      <c r="L170" s="31" t="str">
        <f t="shared" si="145"/>
        <v/>
      </c>
      <c r="M170" s="131" t="str">
        <f t="shared" si="146"/>
        <v/>
      </c>
      <c r="N170" s="181" t="str">
        <f t="shared" si="147"/>
        <v/>
      </c>
      <c r="O170" s="190"/>
      <c r="P170" s="192"/>
      <c r="Q170" s="132" t="str">
        <f t="shared" si="148"/>
        <v/>
      </c>
      <c r="R170" s="133"/>
      <c r="S170" s="133"/>
      <c r="T170" s="139"/>
      <c r="U170" s="140"/>
      <c r="V170" s="22"/>
      <c r="X170">
        <f t="shared" si="178"/>
        <v>0</v>
      </c>
      <c r="Y170" s="24">
        <f t="shared" si="149"/>
        <v>1</v>
      </c>
      <c r="Z170" s="24">
        <f t="shared" si="150"/>
        <v>0</v>
      </c>
      <c r="AA170" s="24">
        <f t="shared" si="151"/>
        <v>0</v>
      </c>
      <c r="AB170" s="136">
        <f t="shared" si="152"/>
        <v>0</v>
      </c>
      <c r="AC170" s="24">
        <f t="shared" si="153"/>
        <v>0</v>
      </c>
      <c r="AD170" s="24">
        <f t="shared" si="154"/>
        <v>0</v>
      </c>
      <c r="AE170" s="24">
        <f t="shared" si="155"/>
        <v>0</v>
      </c>
      <c r="AF170" s="24">
        <f t="shared" si="156"/>
        <v>0</v>
      </c>
      <c r="AG170" s="24">
        <f t="shared" si="157"/>
        <v>0</v>
      </c>
      <c r="AH170" s="24">
        <f t="shared" si="158"/>
        <v>0</v>
      </c>
      <c r="AI170" s="24">
        <f t="shared" si="159"/>
        <v>0</v>
      </c>
      <c r="AJ170" s="262">
        <f t="shared" si="179"/>
        <v>0</v>
      </c>
      <c r="AK170" s="262">
        <f t="shared" si="160"/>
        <v>0</v>
      </c>
      <c r="AL170" s="262">
        <f t="shared" si="161"/>
        <v>0</v>
      </c>
      <c r="AM170" s="248">
        <f t="shared" si="162"/>
        <v>0</v>
      </c>
      <c r="AN170" s="250">
        <f t="shared" si="163"/>
        <v>0</v>
      </c>
      <c r="AO170" s="24">
        <f t="shared" si="164"/>
        <v>0</v>
      </c>
      <c r="AP170" s="24">
        <f t="shared" si="165"/>
        <v>0</v>
      </c>
      <c r="AQ170" s="24">
        <f t="shared" si="166"/>
        <v>0</v>
      </c>
      <c r="AR170" s="24">
        <f t="shared" si="167"/>
        <v>0</v>
      </c>
      <c r="AS170">
        <f t="shared" si="168"/>
        <v>0</v>
      </c>
      <c r="AT170">
        <f t="shared" si="169"/>
        <v>0</v>
      </c>
      <c r="AU170" s="137">
        <f t="shared" si="170"/>
        <v>0</v>
      </c>
      <c r="AV170" s="138">
        <f t="shared" si="171"/>
        <v>1</v>
      </c>
      <c r="AW170" s="138">
        <f t="shared" si="172"/>
        <v>9.9999999999999995E-8</v>
      </c>
      <c r="AX170">
        <f t="shared" si="173"/>
        <v>0</v>
      </c>
      <c r="AY170">
        <f t="shared" si="174"/>
        <v>0</v>
      </c>
      <c r="AZ170">
        <f t="shared" si="175"/>
        <v>1</v>
      </c>
      <c r="BA170">
        <f t="shared" si="176"/>
        <v>0</v>
      </c>
      <c r="BB170" s="137">
        <f t="shared" si="177"/>
        <v>0</v>
      </c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</row>
    <row r="171" spans="1:89" customFormat="1" ht="15" customHeight="1" x14ac:dyDescent="0.25">
      <c r="A171" s="22">
        <f t="shared" si="143"/>
        <v>161</v>
      </c>
      <c r="B171" s="11"/>
      <c r="C171" s="199"/>
      <c r="D171" s="11"/>
      <c r="E171" s="12"/>
      <c r="F171" s="13"/>
      <c r="G171" s="12"/>
      <c r="H171" s="31" t="str">
        <f t="shared" ref="H171:H202" si="180">IF(preHaxis="",IF(AND(preKV=preKH,preKV&gt;0),90,""),IF(preHaxis&gt;90,preHaxis-90,preHaxis+90))</f>
        <v/>
      </c>
      <c r="I171" s="12"/>
      <c r="J171" s="13"/>
      <c r="K171" s="12"/>
      <c r="L171" s="31" t="str">
        <f t="shared" ref="L171:L202" si="181">IF(postHaxis="",IF(AND(postKV=postKH,postKV&gt;0),90,""),IF(postHaxis&gt;90,postHaxis-90,postHaxis+90))</f>
        <v/>
      </c>
      <c r="M171" s="131" t="str">
        <f t="shared" ref="M171:M202" si="182">IF(combivalidifier=1,siaMag,"")</f>
        <v/>
      </c>
      <c r="N171" s="181" t="str">
        <f t="shared" ref="N171:N202" si="183">IF(combivalidifier=1,siaAx,"")</f>
        <v/>
      </c>
      <c r="O171" s="190"/>
      <c r="P171" s="192"/>
      <c r="Q171" s="132" t="str">
        <f t="shared" ref="Q171:Q202" si="184">IF(prevalidifier*postvalidifier=0,"",IF(combivalidifier=1,IF(OR(preVaxis&lt;45,preVaxis&gt;135),"Please check Preop Axis value",IF(OR(postVaxis&lt;45,postVaxis&gt;135),"Please check Postop Axis value","Valid Entry")),"This data is excluded"))</f>
        <v/>
      </c>
      <c r="R171" s="133"/>
      <c r="S171" s="133"/>
      <c r="T171" s="139"/>
      <c r="U171" s="140"/>
      <c r="V171" s="22"/>
      <c r="X171">
        <f t="shared" si="178"/>
        <v>0</v>
      </c>
      <c r="Y171" s="24">
        <f t="shared" ref="Y171:Y202" si="185">IF(exclusion="yes",0,1)</f>
        <v>1</v>
      </c>
      <c r="Z171" s="24">
        <f t="shared" ref="Z171:Z202" si="186">IF(AND(preKH="",preKV="",preHaxis="",preVaxis=""),0,IF(AND(preKH&lt;&gt;"",preKV&lt;&gt;"",preHaxis&lt;&gt;"",preVaxis&lt;&gt;""),1,IF(AND(preKH=preKV,preKH&lt;&gt;""),1,0)))</f>
        <v>0</v>
      </c>
      <c r="AA171" s="24">
        <f t="shared" ref="AA171:AA202" si="187">IF(AND(postKH="",postKV="",postHaxis="",postVaxis=""),0,IF(AND(postKH&lt;&gt;"",postKV&lt;&gt;"",postHaxis&lt;&gt;"",postVaxis&lt;&gt;""),1,IF(AND(postKH=postKV,postKH&lt;&gt;""),1,0)))</f>
        <v>0</v>
      </c>
      <c r="AB171" s="136">
        <f t="shared" ref="AB171:AB202" si="188">exvalidifier*prevalidifier*postvalidifier</f>
        <v>0</v>
      </c>
      <c r="AC171" s="24">
        <f t="shared" ref="AC171:AC202" si="189">ABS(preKH-preKV)</f>
        <v>0</v>
      </c>
      <c r="AD171" s="24">
        <f t="shared" ref="AD171:AD202" si="190">IF(preKH=preKV,0,IF(preKH&gt;preKV,preHaxis,preVaxis))</f>
        <v>0</v>
      </c>
      <c r="AE171" s="24">
        <f t="shared" ref="AE171:AE202" si="191">ABS(postKH-postKV)</f>
        <v>0</v>
      </c>
      <c r="AF171" s="24">
        <f t="shared" ref="AF171:AF202" si="192">IF(postKH=postKV,0,IF(postKH&gt;postKV,postHaxis,postVaxis))</f>
        <v>0</v>
      </c>
      <c r="AG171" s="24">
        <f t="shared" ref="AG171:AG202" si="193">IFERROR(combivalidifier*AC171,0)</f>
        <v>0</v>
      </c>
      <c r="AH171" s="24">
        <f t="shared" ref="AH171:AH202" si="194">IFERROR(combivalidifier*AD171,0)</f>
        <v>0</v>
      </c>
      <c r="AI171" s="24">
        <f t="shared" ref="AI171:AI202" si="195">IFERROR(combivalidifier*AE171,0)</f>
        <v>0</v>
      </c>
      <c r="AJ171" s="262">
        <f t="shared" si="179"/>
        <v>0</v>
      </c>
      <c r="AK171" s="262">
        <f t="shared" ref="AK171:AK202" si="196">IF(AJ171=45,AJ171-epsilon,AJ171)</f>
        <v>0</v>
      </c>
      <c r="AL171" s="262">
        <f t="shared" ref="AL171:AL202" si="197">IF(AK171=135,AK171-epsilon,AK171)</f>
        <v>0</v>
      </c>
      <c r="AM171" s="248">
        <f t="shared" ref="AM171:AM202" si="198">IF(AL171=180,AL171-epsilon,AL171)</f>
        <v>0</v>
      </c>
      <c r="AN171" s="250">
        <f t="shared" ref="AN171:AN202" si="199">IFERROR(combivalidifier*AM171,0)</f>
        <v>0</v>
      </c>
      <c r="AO171" s="24">
        <f t="shared" ref="AO171:AO202" si="200">preMag*COS(RADIANS(2*preAxis))</f>
        <v>0</v>
      </c>
      <c r="AP171" s="24">
        <f t="shared" ref="AP171:AP202" si="201">preMag*SIN(RADIANS(2*preAxis))</f>
        <v>0</v>
      </c>
      <c r="AQ171" s="24">
        <f t="shared" ref="AQ171:AQ202" si="202">postMag*COS(RADIANS(2*postAxis))</f>
        <v>0</v>
      </c>
      <c r="AR171" s="24">
        <f t="shared" ref="AR171:AR202" si="203">postMag*SIN(RADIANS(2*postAxis))</f>
        <v>0</v>
      </c>
      <c r="AS171">
        <f t="shared" ref="AS171:AS202" si="204">postx-prex</f>
        <v>0</v>
      </c>
      <c r="AT171">
        <f t="shared" ref="AT171:AT202" si="205">posty-prey</f>
        <v>0</v>
      </c>
      <c r="AU171" s="137">
        <f t="shared" ref="AU171:AU202" si="206">ABS(SQRT(siax*siax+siay*siay))</f>
        <v>0</v>
      </c>
      <c r="AV171" s="138">
        <f t="shared" ref="AV171:AV202" si="207">IF(AND(siax&gt;=0,siay&gt;=0),1,IF(AND(siax&lt;0,siay&gt;=0),2,IF(AND(siax&lt;0,siay&lt;0),3,4)))</f>
        <v>1</v>
      </c>
      <c r="AW171" s="138">
        <f t="shared" ref="AW171:AW202" si="208">IF(siax=0,0.0000001,siax)</f>
        <v>9.9999999999999995E-8</v>
      </c>
      <c r="AX171">
        <f t="shared" ref="AX171:AX202" si="209">DEGREES(ATAN(siay/siaxzero))</f>
        <v>0</v>
      </c>
      <c r="AY171">
        <f t="shared" ref="AY171:AY202" si="210">IF(atanAxis&lt;0,atanAxis+360,atanAxis)</f>
        <v>0</v>
      </c>
      <c r="AZ171">
        <f t="shared" ref="AZ171:AZ202" si="211">INT(atanaxisplus/90)+1</f>
        <v>1</v>
      </c>
      <c r="BA171">
        <f t="shared" ref="BA171:BA202" si="212">IF(atanQuad=siaQuad,0,IF(siaQuad&gt;atanQuad,1,-1))</f>
        <v>0</v>
      </c>
      <c r="BB171" s="137">
        <f t="shared" ref="BB171:BB202" si="213">IF(siaQuad=atanQuad,atanaxisplus/2,(atanaxisplus+180*multiplier)/2)</f>
        <v>0</v>
      </c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</row>
    <row r="172" spans="1:89" customFormat="1" ht="15" customHeight="1" x14ac:dyDescent="0.25">
      <c r="A172" s="22">
        <f t="shared" si="143"/>
        <v>162</v>
      </c>
      <c r="B172" s="11"/>
      <c r="C172" s="199"/>
      <c r="D172" s="11"/>
      <c r="E172" s="12"/>
      <c r="F172" s="13"/>
      <c r="G172" s="12"/>
      <c r="H172" s="31" t="str">
        <f t="shared" si="180"/>
        <v/>
      </c>
      <c r="I172" s="12"/>
      <c r="J172" s="13"/>
      <c r="K172" s="12"/>
      <c r="L172" s="31" t="str">
        <f t="shared" si="181"/>
        <v/>
      </c>
      <c r="M172" s="131" t="str">
        <f t="shared" si="182"/>
        <v/>
      </c>
      <c r="N172" s="181" t="str">
        <f t="shared" si="183"/>
        <v/>
      </c>
      <c r="O172" s="190"/>
      <c r="P172" s="192"/>
      <c r="Q172" s="132" t="str">
        <f t="shared" si="184"/>
        <v/>
      </c>
      <c r="R172" s="133"/>
      <c r="S172" s="133"/>
      <c r="T172" s="139"/>
      <c r="U172" s="140"/>
      <c r="V172" s="22"/>
      <c r="X172">
        <f t="shared" si="178"/>
        <v>0</v>
      </c>
      <c r="Y172" s="24">
        <f t="shared" si="185"/>
        <v>1</v>
      </c>
      <c r="Z172" s="24">
        <f t="shared" si="186"/>
        <v>0</v>
      </c>
      <c r="AA172" s="24">
        <f t="shared" si="187"/>
        <v>0</v>
      </c>
      <c r="AB172" s="136">
        <f t="shared" si="188"/>
        <v>0</v>
      </c>
      <c r="AC172" s="24">
        <f t="shared" si="189"/>
        <v>0</v>
      </c>
      <c r="AD172" s="24">
        <f t="shared" si="190"/>
        <v>0</v>
      </c>
      <c r="AE172" s="24">
        <f t="shared" si="191"/>
        <v>0</v>
      </c>
      <c r="AF172" s="24">
        <f t="shared" si="192"/>
        <v>0</v>
      </c>
      <c r="AG172" s="24">
        <f t="shared" si="193"/>
        <v>0</v>
      </c>
      <c r="AH172" s="24">
        <f t="shared" si="194"/>
        <v>0</v>
      </c>
      <c r="AI172" s="24">
        <f t="shared" si="195"/>
        <v>0</v>
      </c>
      <c r="AJ172" s="262">
        <f t="shared" si="179"/>
        <v>0</v>
      </c>
      <c r="AK172" s="262">
        <f t="shared" si="196"/>
        <v>0</v>
      </c>
      <c r="AL172" s="262">
        <f t="shared" si="197"/>
        <v>0</v>
      </c>
      <c r="AM172" s="248">
        <f t="shared" si="198"/>
        <v>0</v>
      </c>
      <c r="AN172" s="250">
        <f t="shared" si="199"/>
        <v>0</v>
      </c>
      <c r="AO172" s="24">
        <f t="shared" si="200"/>
        <v>0</v>
      </c>
      <c r="AP172" s="24">
        <f t="shared" si="201"/>
        <v>0</v>
      </c>
      <c r="AQ172" s="24">
        <f t="shared" si="202"/>
        <v>0</v>
      </c>
      <c r="AR172" s="24">
        <f t="shared" si="203"/>
        <v>0</v>
      </c>
      <c r="AS172">
        <f t="shared" si="204"/>
        <v>0</v>
      </c>
      <c r="AT172">
        <f t="shared" si="205"/>
        <v>0</v>
      </c>
      <c r="AU172" s="137">
        <f t="shared" si="206"/>
        <v>0</v>
      </c>
      <c r="AV172" s="138">
        <f t="shared" si="207"/>
        <v>1</v>
      </c>
      <c r="AW172" s="138">
        <f t="shared" si="208"/>
        <v>9.9999999999999995E-8</v>
      </c>
      <c r="AX172">
        <f t="shared" si="209"/>
        <v>0</v>
      </c>
      <c r="AY172">
        <f t="shared" si="210"/>
        <v>0</v>
      </c>
      <c r="AZ172">
        <f t="shared" si="211"/>
        <v>1</v>
      </c>
      <c r="BA172">
        <f t="shared" si="212"/>
        <v>0</v>
      </c>
      <c r="BB172" s="137">
        <f t="shared" si="213"/>
        <v>0</v>
      </c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</row>
    <row r="173" spans="1:89" customFormat="1" ht="15" customHeight="1" x14ac:dyDescent="0.25">
      <c r="A173" s="22">
        <f t="shared" si="143"/>
        <v>163</v>
      </c>
      <c r="B173" s="11"/>
      <c r="C173" s="199"/>
      <c r="D173" s="11"/>
      <c r="E173" s="12"/>
      <c r="F173" s="13"/>
      <c r="G173" s="12"/>
      <c r="H173" s="31" t="str">
        <f t="shared" si="180"/>
        <v/>
      </c>
      <c r="I173" s="12"/>
      <c r="J173" s="13"/>
      <c r="K173" s="12"/>
      <c r="L173" s="31" t="str">
        <f t="shared" si="181"/>
        <v/>
      </c>
      <c r="M173" s="131" t="str">
        <f t="shared" si="182"/>
        <v/>
      </c>
      <c r="N173" s="181" t="str">
        <f t="shared" si="183"/>
        <v/>
      </c>
      <c r="O173" s="190"/>
      <c r="P173" s="192"/>
      <c r="Q173" s="132" t="str">
        <f t="shared" si="184"/>
        <v/>
      </c>
      <c r="R173" s="133"/>
      <c r="S173" s="133"/>
      <c r="T173" s="139"/>
      <c r="U173" s="140"/>
      <c r="V173" s="22"/>
      <c r="X173">
        <f t="shared" si="178"/>
        <v>0</v>
      </c>
      <c r="Y173" s="24">
        <f t="shared" si="185"/>
        <v>1</v>
      </c>
      <c r="Z173" s="24">
        <f t="shared" si="186"/>
        <v>0</v>
      </c>
      <c r="AA173" s="24">
        <f t="shared" si="187"/>
        <v>0</v>
      </c>
      <c r="AB173" s="136">
        <f t="shared" si="188"/>
        <v>0</v>
      </c>
      <c r="AC173" s="24">
        <f t="shared" si="189"/>
        <v>0</v>
      </c>
      <c r="AD173" s="24">
        <f t="shared" si="190"/>
        <v>0</v>
      </c>
      <c r="AE173" s="24">
        <f t="shared" si="191"/>
        <v>0</v>
      </c>
      <c r="AF173" s="24">
        <f t="shared" si="192"/>
        <v>0</v>
      </c>
      <c r="AG173" s="24">
        <f t="shared" si="193"/>
        <v>0</v>
      </c>
      <c r="AH173" s="24">
        <f t="shared" si="194"/>
        <v>0</v>
      </c>
      <c r="AI173" s="24">
        <f t="shared" si="195"/>
        <v>0</v>
      </c>
      <c r="AJ173" s="262">
        <f t="shared" si="179"/>
        <v>0</v>
      </c>
      <c r="AK173" s="262">
        <f t="shared" si="196"/>
        <v>0</v>
      </c>
      <c r="AL173" s="262">
        <f t="shared" si="197"/>
        <v>0</v>
      </c>
      <c r="AM173" s="248">
        <f t="shared" si="198"/>
        <v>0</v>
      </c>
      <c r="AN173" s="250">
        <f t="shared" si="199"/>
        <v>0</v>
      </c>
      <c r="AO173" s="24">
        <f t="shared" si="200"/>
        <v>0</v>
      </c>
      <c r="AP173" s="24">
        <f t="shared" si="201"/>
        <v>0</v>
      </c>
      <c r="AQ173" s="24">
        <f t="shared" si="202"/>
        <v>0</v>
      </c>
      <c r="AR173" s="24">
        <f t="shared" si="203"/>
        <v>0</v>
      </c>
      <c r="AS173">
        <f t="shared" si="204"/>
        <v>0</v>
      </c>
      <c r="AT173">
        <f t="shared" si="205"/>
        <v>0</v>
      </c>
      <c r="AU173" s="137">
        <f t="shared" si="206"/>
        <v>0</v>
      </c>
      <c r="AV173" s="138">
        <f t="shared" si="207"/>
        <v>1</v>
      </c>
      <c r="AW173" s="138">
        <f t="shared" si="208"/>
        <v>9.9999999999999995E-8</v>
      </c>
      <c r="AX173">
        <f t="shared" si="209"/>
        <v>0</v>
      </c>
      <c r="AY173">
        <f t="shared" si="210"/>
        <v>0</v>
      </c>
      <c r="AZ173">
        <f t="shared" si="211"/>
        <v>1</v>
      </c>
      <c r="BA173">
        <f t="shared" si="212"/>
        <v>0</v>
      </c>
      <c r="BB173" s="137">
        <f t="shared" si="213"/>
        <v>0</v>
      </c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</row>
    <row r="174" spans="1:89" customFormat="1" ht="15" customHeight="1" x14ac:dyDescent="0.25">
      <c r="A174" s="22">
        <f t="shared" si="143"/>
        <v>164</v>
      </c>
      <c r="B174" s="11"/>
      <c r="C174" s="199"/>
      <c r="D174" s="11"/>
      <c r="E174" s="12"/>
      <c r="F174" s="13"/>
      <c r="G174" s="12"/>
      <c r="H174" s="31" t="str">
        <f t="shared" si="180"/>
        <v/>
      </c>
      <c r="I174" s="12"/>
      <c r="J174" s="13"/>
      <c r="K174" s="12"/>
      <c r="L174" s="31" t="str">
        <f t="shared" si="181"/>
        <v/>
      </c>
      <c r="M174" s="131" t="str">
        <f t="shared" si="182"/>
        <v/>
      </c>
      <c r="N174" s="181" t="str">
        <f t="shared" si="183"/>
        <v/>
      </c>
      <c r="O174" s="190"/>
      <c r="P174" s="192"/>
      <c r="Q174" s="132" t="str">
        <f t="shared" si="184"/>
        <v/>
      </c>
      <c r="R174" s="133"/>
      <c r="S174" s="133"/>
      <c r="T174" s="139"/>
      <c r="U174" s="140"/>
      <c r="V174" s="22"/>
      <c r="X174">
        <f t="shared" si="178"/>
        <v>0</v>
      </c>
      <c r="Y174" s="24">
        <f t="shared" si="185"/>
        <v>1</v>
      </c>
      <c r="Z174" s="24">
        <f t="shared" si="186"/>
        <v>0</v>
      </c>
      <c r="AA174" s="24">
        <f t="shared" si="187"/>
        <v>0</v>
      </c>
      <c r="AB174" s="136">
        <f t="shared" si="188"/>
        <v>0</v>
      </c>
      <c r="AC174" s="24">
        <f t="shared" si="189"/>
        <v>0</v>
      </c>
      <c r="AD174" s="24">
        <f t="shared" si="190"/>
        <v>0</v>
      </c>
      <c r="AE174" s="24">
        <f t="shared" si="191"/>
        <v>0</v>
      </c>
      <c r="AF174" s="24">
        <f t="shared" si="192"/>
        <v>0</v>
      </c>
      <c r="AG174" s="24">
        <f t="shared" si="193"/>
        <v>0</v>
      </c>
      <c r="AH174" s="24">
        <f t="shared" si="194"/>
        <v>0</v>
      </c>
      <c r="AI174" s="24">
        <f t="shared" si="195"/>
        <v>0</v>
      </c>
      <c r="AJ174" s="262">
        <f t="shared" si="179"/>
        <v>0</v>
      </c>
      <c r="AK174" s="262">
        <f t="shared" si="196"/>
        <v>0</v>
      </c>
      <c r="AL174" s="262">
        <f t="shared" si="197"/>
        <v>0</v>
      </c>
      <c r="AM174" s="248">
        <f t="shared" si="198"/>
        <v>0</v>
      </c>
      <c r="AN174" s="250">
        <f t="shared" si="199"/>
        <v>0</v>
      </c>
      <c r="AO174" s="24">
        <f t="shared" si="200"/>
        <v>0</v>
      </c>
      <c r="AP174" s="24">
        <f t="shared" si="201"/>
        <v>0</v>
      </c>
      <c r="AQ174" s="24">
        <f t="shared" si="202"/>
        <v>0</v>
      </c>
      <c r="AR174" s="24">
        <f t="shared" si="203"/>
        <v>0</v>
      </c>
      <c r="AS174">
        <f t="shared" si="204"/>
        <v>0</v>
      </c>
      <c r="AT174">
        <f t="shared" si="205"/>
        <v>0</v>
      </c>
      <c r="AU174" s="137">
        <f t="shared" si="206"/>
        <v>0</v>
      </c>
      <c r="AV174" s="138">
        <f t="shared" si="207"/>
        <v>1</v>
      </c>
      <c r="AW174" s="138">
        <f t="shared" si="208"/>
        <v>9.9999999999999995E-8</v>
      </c>
      <c r="AX174">
        <f t="shared" si="209"/>
        <v>0</v>
      </c>
      <c r="AY174">
        <f t="shared" si="210"/>
        <v>0</v>
      </c>
      <c r="AZ174">
        <f t="shared" si="211"/>
        <v>1</v>
      </c>
      <c r="BA174">
        <f t="shared" si="212"/>
        <v>0</v>
      </c>
      <c r="BB174" s="137">
        <f t="shared" si="213"/>
        <v>0</v>
      </c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</row>
    <row r="175" spans="1:89" customFormat="1" ht="15" customHeight="1" x14ac:dyDescent="0.25">
      <c r="A175" s="22">
        <f t="shared" si="143"/>
        <v>165</v>
      </c>
      <c r="B175" s="11"/>
      <c r="C175" s="199"/>
      <c r="D175" s="11"/>
      <c r="E175" s="12"/>
      <c r="F175" s="13"/>
      <c r="G175" s="12"/>
      <c r="H175" s="31" t="str">
        <f t="shared" si="180"/>
        <v/>
      </c>
      <c r="I175" s="12"/>
      <c r="J175" s="13"/>
      <c r="K175" s="12"/>
      <c r="L175" s="31" t="str">
        <f t="shared" si="181"/>
        <v/>
      </c>
      <c r="M175" s="131" t="str">
        <f t="shared" si="182"/>
        <v/>
      </c>
      <c r="N175" s="181" t="str">
        <f t="shared" si="183"/>
        <v/>
      </c>
      <c r="O175" s="190"/>
      <c r="P175" s="192"/>
      <c r="Q175" s="132" t="str">
        <f t="shared" si="184"/>
        <v/>
      </c>
      <c r="R175" s="133"/>
      <c r="S175" s="133"/>
      <c r="T175" s="139"/>
      <c r="U175" s="140"/>
      <c r="V175" s="22"/>
      <c r="X175">
        <f t="shared" si="178"/>
        <v>0</v>
      </c>
      <c r="Y175" s="24">
        <f t="shared" si="185"/>
        <v>1</v>
      </c>
      <c r="Z175" s="24">
        <f t="shared" si="186"/>
        <v>0</v>
      </c>
      <c r="AA175" s="24">
        <f t="shared" si="187"/>
        <v>0</v>
      </c>
      <c r="AB175" s="136">
        <f t="shared" si="188"/>
        <v>0</v>
      </c>
      <c r="AC175" s="24">
        <f t="shared" si="189"/>
        <v>0</v>
      </c>
      <c r="AD175" s="24">
        <f t="shared" si="190"/>
        <v>0</v>
      </c>
      <c r="AE175" s="24">
        <f t="shared" si="191"/>
        <v>0</v>
      </c>
      <c r="AF175" s="24">
        <f t="shared" si="192"/>
        <v>0</v>
      </c>
      <c r="AG175" s="24">
        <f t="shared" si="193"/>
        <v>0</v>
      </c>
      <c r="AH175" s="24">
        <f t="shared" si="194"/>
        <v>0</v>
      </c>
      <c r="AI175" s="24">
        <f t="shared" si="195"/>
        <v>0</v>
      </c>
      <c r="AJ175" s="262">
        <f t="shared" si="179"/>
        <v>0</v>
      </c>
      <c r="AK175" s="262">
        <f t="shared" si="196"/>
        <v>0</v>
      </c>
      <c r="AL175" s="262">
        <f t="shared" si="197"/>
        <v>0</v>
      </c>
      <c r="AM175" s="248">
        <f t="shared" si="198"/>
        <v>0</v>
      </c>
      <c r="AN175" s="250">
        <f t="shared" si="199"/>
        <v>0</v>
      </c>
      <c r="AO175" s="24">
        <f t="shared" si="200"/>
        <v>0</v>
      </c>
      <c r="AP175" s="24">
        <f t="shared" si="201"/>
        <v>0</v>
      </c>
      <c r="AQ175" s="24">
        <f t="shared" si="202"/>
        <v>0</v>
      </c>
      <c r="AR175" s="24">
        <f t="shared" si="203"/>
        <v>0</v>
      </c>
      <c r="AS175">
        <f t="shared" si="204"/>
        <v>0</v>
      </c>
      <c r="AT175">
        <f t="shared" si="205"/>
        <v>0</v>
      </c>
      <c r="AU175" s="137">
        <f t="shared" si="206"/>
        <v>0</v>
      </c>
      <c r="AV175" s="138">
        <f t="shared" si="207"/>
        <v>1</v>
      </c>
      <c r="AW175" s="138">
        <f t="shared" si="208"/>
        <v>9.9999999999999995E-8</v>
      </c>
      <c r="AX175">
        <f t="shared" si="209"/>
        <v>0</v>
      </c>
      <c r="AY175">
        <f t="shared" si="210"/>
        <v>0</v>
      </c>
      <c r="AZ175">
        <f t="shared" si="211"/>
        <v>1</v>
      </c>
      <c r="BA175">
        <f t="shared" si="212"/>
        <v>0</v>
      </c>
      <c r="BB175" s="137">
        <f t="shared" si="213"/>
        <v>0</v>
      </c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</row>
    <row r="176" spans="1:89" customFormat="1" ht="15" customHeight="1" x14ac:dyDescent="0.25">
      <c r="A176" s="22">
        <f t="shared" si="143"/>
        <v>166</v>
      </c>
      <c r="B176" s="11"/>
      <c r="C176" s="199"/>
      <c r="D176" s="11"/>
      <c r="E176" s="12"/>
      <c r="F176" s="13"/>
      <c r="G176" s="12"/>
      <c r="H176" s="31" t="str">
        <f t="shared" si="180"/>
        <v/>
      </c>
      <c r="I176" s="12"/>
      <c r="J176" s="13"/>
      <c r="K176" s="12"/>
      <c r="L176" s="31" t="str">
        <f t="shared" si="181"/>
        <v/>
      </c>
      <c r="M176" s="131" t="str">
        <f t="shared" si="182"/>
        <v/>
      </c>
      <c r="N176" s="181" t="str">
        <f t="shared" si="183"/>
        <v/>
      </c>
      <c r="O176" s="190"/>
      <c r="P176" s="192"/>
      <c r="Q176" s="132" t="str">
        <f t="shared" si="184"/>
        <v/>
      </c>
      <c r="R176" s="133"/>
      <c r="S176" s="133"/>
      <c r="T176" s="139"/>
      <c r="U176" s="140"/>
      <c r="V176" s="22"/>
      <c r="X176">
        <f t="shared" si="178"/>
        <v>0</v>
      </c>
      <c r="Y176" s="24">
        <f t="shared" si="185"/>
        <v>1</v>
      </c>
      <c r="Z176" s="24">
        <f t="shared" si="186"/>
        <v>0</v>
      </c>
      <c r="AA176" s="24">
        <f t="shared" si="187"/>
        <v>0</v>
      </c>
      <c r="AB176" s="136">
        <f t="shared" si="188"/>
        <v>0</v>
      </c>
      <c r="AC176" s="24">
        <f t="shared" si="189"/>
        <v>0</v>
      </c>
      <c r="AD176" s="24">
        <f t="shared" si="190"/>
        <v>0</v>
      </c>
      <c r="AE176" s="24">
        <f t="shared" si="191"/>
        <v>0</v>
      </c>
      <c r="AF176" s="24">
        <f t="shared" si="192"/>
        <v>0</v>
      </c>
      <c r="AG176" s="24">
        <f t="shared" si="193"/>
        <v>0</v>
      </c>
      <c r="AH176" s="24">
        <f t="shared" si="194"/>
        <v>0</v>
      </c>
      <c r="AI176" s="24">
        <f t="shared" si="195"/>
        <v>0</v>
      </c>
      <c r="AJ176" s="262">
        <f t="shared" si="179"/>
        <v>0</v>
      </c>
      <c r="AK176" s="262">
        <f t="shared" si="196"/>
        <v>0</v>
      </c>
      <c r="AL176" s="262">
        <f t="shared" si="197"/>
        <v>0</v>
      </c>
      <c r="AM176" s="248">
        <f t="shared" si="198"/>
        <v>0</v>
      </c>
      <c r="AN176" s="250">
        <f t="shared" si="199"/>
        <v>0</v>
      </c>
      <c r="AO176" s="24">
        <f t="shared" si="200"/>
        <v>0</v>
      </c>
      <c r="AP176" s="24">
        <f t="shared" si="201"/>
        <v>0</v>
      </c>
      <c r="AQ176" s="24">
        <f t="shared" si="202"/>
        <v>0</v>
      </c>
      <c r="AR176" s="24">
        <f t="shared" si="203"/>
        <v>0</v>
      </c>
      <c r="AS176">
        <f t="shared" si="204"/>
        <v>0</v>
      </c>
      <c r="AT176">
        <f t="shared" si="205"/>
        <v>0</v>
      </c>
      <c r="AU176" s="137">
        <f t="shared" si="206"/>
        <v>0</v>
      </c>
      <c r="AV176" s="138">
        <f t="shared" si="207"/>
        <v>1</v>
      </c>
      <c r="AW176" s="138">
        <f t="shared" si="208"/>
        <v>9.9999999999999995E-8</v>
      </c>
      <c r="AX176">
        <f t="shared" si="209"/>
        <v>0</v>
      </c>
      <c r="AY176">
        <f t="shared" si="210"/>
        <v>0</v>
      </c>
      <c r="AZ176">
        <f t="shared" si="211"/>
        <v>1</v>
      </c>
      <c r="BA176">
        <f t="shared" si="212"/>
        <v>0</v>
      </c>
      <c r="BB176" s="137">
        <f t="shared" si="213"/>
        <v>0</v>
      </c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</row>
    <row r="177" spans="1:89" customFormat="1" ht="15" customHeight="1" x14ac:dyDescent="0.25">
      <c r="A177" s="22">
        <f t="shared" si="143"/>
        <v>167</v>
      </c>
      <c r="B177" s="11"/>
      <c r="C177" s="199"/>
      <c r="D177" s="11"/>
      <c r="E177" s="12"/>
      <c r="F177" s="13"/>
      <c r="G177" s="12"/>
      <c r="H177" s="31" t="str">
        <f t="shared" si="180"/>
        <v/>
      </c>
      <c r="I177" s="12"/>
      <c r="J177" s="13"/>
      <c r="K177" s="12"/>
      <c r="L177" s="31" t="str">
        <f t="shared" si="181"/>
        <v/>
      </c>
      <c r="M177" s="131" t="str">
        <f t="shared" si="182"/>
        <v/>
      </c>
      <c r="N177" s="181" t="str">
        <f t="shared" si="183"/>
        <v/>
      </c>
      <c r="O177" s="190"/>
      <c r="P177" s="192"/>
      <c r="Q177" s="132" t="str">
        <f t="shared" si="184"/>
        <v/>
      </c>
      <c r="R177" s="133"/>
      <c r="S177" s="133"/>
      <c r="T177" s="139"/>
      <c r="U177" s="140"/>
      <c r="V177" s="22"/>
      <c r="X177">
        <f t="shared" si="178"/>
        <v>0</v>
      </c>
      <c r="Y177" s="24">
        <f t="shared" si="185"/>
        <v>1</v>
      </c>
      <c r="Z177" s="24">
        <f t="shared" si="186"/>
        <v>0</v>
      </c>
      <c r="AA177" s="24">
        <f t="shared" si="187"/>
        <v>0</v>
      </c>
      <c r="AB177" s="136">
        <f t="shared" si="188"/>
        <v>0</v>
      </c>
      <c r="AC177" s="24">
        <f t="shared" si="189"/>
        <v>0</v>
      </c>
      <c r="AD177" s="24">
        <f t="shared" si="190"/>
        <v>0</v>
      </c>
      <c r="AE177" s="24">
        <f t="shared" si="191"/>
        <v>0</v>
      </c>
      <c r="AF177" s="24">
        <f t="shared" si="192"/>
        <v>0</v>
      </c>
      <c r="AG177" s="24">
        <f t="shared" si="193"/>
        <v>0</v>
      </c>
      <c r="AH177" s="24">
        <f t="shared" si="194"/>
        <v>0</v>
      </c>
      <c r="AI177" s="24">
        <f t="shared" si="195"/>
        <v>0</v>
      </c>
      <c r="AJ177" s="262">
        <f t="shared" si="179"/>
        <v>0</v>
      </c>
      <c r="AK177" s="262">
        <f t="shared" si="196"/>
        <v>0</v>
      </c>
      <c r="AL177" s="262">
        <f t="shared" si="197"/>
        <v>0</v>
      </c>
      <c r="AM177" s="248">
        <f t="shared" si="198"/>
        <v>0</v>
      </c>
      <c r="AN177" s="250">
        <f t="shared" si="199"/>
        <v>0</v>
      </c>
      <c r="AO177" s="24">
        <f t="shared" si="200"/>
        <v>0</v>
      </c>
      <c r="AP177" s="24">
        <f t="shared" si="201"/>
        <v>0</v>
      </c>
      <c r="AQ177" s="24">
        <f t="shared" si="202"/>
        <v>0</v>
      </c>
      <c r="AR177" s="24">
        <f t="shared" si="203"/>
        <v>0</v>
      </c>
      <c r="AS177">
        <f t="shared" si="204"/>
        <v>0</v>
      </c>
      <c r="AT177">
        <f t="shared" si="205"/>
        <v>0</v>
      </c>
      <c r="AU177" s="137">
        <f t="shared" si="206"/>
        <v>0</v>
      </c>
      <c r="AV177" s="138">
        <f t="shared" si="207"/>
        <v>1</v>
      </c>
      <c r="AW177" s="138">
        <f t="shared" si="208"/>
        <v>9.9999999999999995E-8</v>
      </c>
      <c r="AX177">
        <f t="shared" si="209"/>
        <v>0</v>
      </c>
      <c r="AY177">
        <f t="shared" si="210"/>
        <v>0</v>
      </c>
      <c r="AZ177">
        <f t="shared" si="211"/>
        <v>1</v>
      </c>
      <c r="BA177">
        <f t="shared" si="212"/>
        <v>0</v>
      </c>
      <c r="BB177" s="137">
        <f t="shared" si="213"/>
        <v>0</v>
      </c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</row>
    <row r="178" spans="1:89" customFormat="1" ht="15" customHeight="1" x14ac:dyDescent="0.25">
      <c r="A178" s="22">
        <f t="shared" si="143"/>
        <v>168</v>
      </c>
      <c r="B178" s="11"/>
      <c r="C178" s="199"/>
      <c r="D178" s="11"/>
      <c r="E178" s="12"/>
      <c r="F178" s="13"/>
      <c r="G178" s="12"/>
      <c r="H178" s="31" t="str">
        <f t="shared" si="180"/>
        <v/>
      </c>
      <c r="I178" s="12"/>
      <c r="J178" s="13"/>
      <c r="K178" s="12"/>
      <c r="L178" s="31" t="str">
        <f t="shared" si="181"/>
        <v/>
      </c>
      <c r="M178" s="131" t="str">
        <f t="shared" si="182"/>
        <v/>
      </c>
      <c r="N178" s="181" t="str">
        <f t="shared" si="183"/>
        <v/>
      </c>
      <c r="O178" s="190"/>
      <c r="P178" s="192"/>
      <c r="Q178" s="132" t="str">
        <f t="shared" si="184"/>
        <v/>
      </c>
      <c r="R178" s="133"/>
      <c r="S178" s="133"/>
      <c r="T178" s="139"/>
      <c r="U178" s="140"/>
      <c r="V178" s="22"/>
      <c r="X178">
        <f t="shared" si="178"/>
        <v>0</v>
      </c>
      <c r="Y178" s="24">
        <f t="shared" si="185"/>
        <v>1</v>
      </c>
      <c r="Z178" s="24">
        <f t="shared" si="186"/>
        <v>0</v>
      </c>
      <c r="AA178" s="24">
        <f t="shared" si="187"/>
        <v>0</v>
      </c>
      <c r="AB178" s="136">
        <f t="shared" si="188"/>
        <v>0</v>
      </c>
      <c r="AC178" s="24">
        <f t="shared" si="189"/>
        <v>0</v>
      </c>
      <c r="AD178" s="24">
        <f t="shared" si="190"/>
        <v>0</v>
      </c>
      <c r="AE178" s="24">
        <f t="shared" si="191"/>
        <v>0</v>
      </c>
      <c r="AF178" s="24">
        <f t="shared" si="192"/>
        <v>0</v>
      </c>
      <c r="AG178" s="24">
        <f t="shared" si="193"/>
        <v>0</v>
      </c>
      <c r="AH178" s="24">
        <f t="shared" si="194"/>
        <v>0</v>
      </c>
      <c r="AI178" s="24">
        <f t="shared" si="195"/>
        <v>0</v>
      </c>
      <c r="AJ178" s="262">
        <f t="shared" si="179"/>
        <v>0</v>
      </c>
      <c r="AK178" s="262">
        <f t="shared" si="196"/>
        <v>0</v>
      </c>
      <c r="AL178" s="262">
        <f t="shared" si="197"/>
        <v>0</v>
      </c>
      <c r="AM178" s="248">
        <f t="shared" si="198"/>
        <v>0</v>
      </c>
      <c r="AN178" s="250">
        <f t="shared" si="199"/>
        <v>0</v>
      </c>
      <c r="AO178" s="24">
        <f t="shared" si="200"/>
        <v>0</v>
      </c>
      <c r="AP178" s="24">
        <f t="shared" si="201"/>
        <v>0</v>
      </c>
      <c r="AQ178" s="24">
        <f t="shared" si="202"/>
        <v>0</v>
      </c>
      <c r="AR178" s="24">
        <f t="shared" si="203"/>
        <v>0</v>
      </c>
      <c r="AS178">
        <f t="shared" si="204"/>
        <v>0</v>
      </c>
      <c r="AT178">
        <f t="shared" si="205"/>
        <v>0</v>
      </c>
      <c r="AU178" s="137">
        <f t="shared" si="206"/>
        <v>0</v>
      </c>
      <c r="AV178" s="138">
        <f t="shared" si="207"/>
        <v>1</v>
      </c>
      <c r="AW178" s="138">
        <f t="shared" si="208"/>
        <v>9.9999999999999995E-8</v>
      </c>
      <c r="AX178">
        <f t="shared" si="209"/>
        <v>0</v>
      </c>
      <c r="AY178">
        <f t="shared" si="210"/>
        <v>0</v>
      </c>
      <c r="AZ178">
        <f t="shared" si="211"/>
        <v>1</v>
      </c>
      <c r="BA178">
        <f t="shared" si="212"/>
        <v>0</v>
      </c>
      <c r="BB178" s="137">
        <f t="shared" si="213"/>
        <v>0</v>
      </c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</row>
    <row r="179" spans="1:89" customFormat="1" ht="15" customHeight="1" x14ac:dyDescent="0.25">
      <c r="A179" s="22">
        <f t="shared" si="143"/>
        <v>169</v>
      </c>
      <c r="B179" s="11"/>
      <c r="C179" s="199"/>
      <c r="D179" s="11"/>
      <c r="E179" s="12"/>
      <c r="F179" s="13"/>
      <c r="G179" s="12"/>
      <c r="H179" s="31" t="str">
        <f t="shared" si="180"/>
        <v/>
      </c>
      <c r="I179" s="12"/>
      <c r="J179" s="13"/>
      <c r="K179" s="12"/>
      <c r="L179" s="31" t="str">
        <f t="shared" si="181"/>
        <v/>
      </c>
      <c r="M179" s="131" t="str">
        <f t="shared" si="182"/>
        <v/>
      </c>
      <c r="N179" s="181" t="str">
        <f t="shared" si="183"/>
        <v/>
      </c>
      <c r="O179" s="190"/>
      <c r="P179" s="192"/>
      <c r="Q179" s="132" t="str">
        <f t="shared" si="184"/>
        <v/>
      </c>
      <c r="R179" s="133"/>
      <c r="S179" s="133"/>
      <c r="T179" s="139"/>
      <c r="U179" s="140"/>
      <c r="V179" s="22"/>
      <c r="X179">
        <f t="shared" si="178"/>
        <v>0</v>
      </c>
      <c r="Y179" s="24">
        <f t="shared" si="185"/>
        <v>1</v>
      </c>
      <c r="Z179" s="24">
        <f t="shared" si="186"/>
        <v>0</v>
      </c>
      <c r="AA179" s="24">
        <f t="shared" si="187"/>
        <v>0</v>
      </c>
      <c r="AB179" s="136">
        <f t="shared" si="188"/>
        <v>0</v>
      </c>
      <c r="AC179" s="24">
        <f t="shared" si="189"/>
        <v>0</v>
      </c>
      <c r="AD179" s="24">
        <f t="shared" si="190"/>
        <v>0</v>
      </c>
      <c r="AE179" s="24">
        <f t="shared" si="191"/>
        <v>0</v>
      </c>
      <c r="AF179" s="24">
        <f t="shared" si="192"/>
        <v>0</v>
      </c>
      <c r="AG179" s="24">
        <f t="shared" si="193"/>
        <v>0</v>
      </c>
      <c r="AH179" s="24">
        <f t="shared" si="194"/>
        <v>0</v>
      </c>
      <c r="AI179" s="24">
        <f t="shared" si="195"/>
        <v>0</v>
      </c>
      <c r="AJ179" s="262">
        <f t="shared" si="179"/>
        <v>0</v>
      </c>
      <c r="AK179" s="262">
        <f t="shared" si="196"/>
        <v>0</v>
      </c>
      <c r="AL179" s="262">
        <f t="shared" si="197"/>
        <v>0</v>
      </c>
      <c r="AM179" s="248">
        <f t="shared" si="198"/>
        <v>0</v>
      </c>
      <c r="AN179" s="250">
        <f t="shared" si="199"/>
        <v>0</v>
      </c>
      <c r="AO179" s="24">
        <f t="shared" si="200"/>
        <v>0</v>
      </c>
      <c r="AP179" s="24">
        <f t="shared" si="201"/>
        <v>0</v>
      </c>
      <c r="AQ179" s="24">
        <f t="shared" si="202"/>
        <v>0</v>
      </c>
      <c r="AR179" s="24">
        <f t="shared" si="203"/>
        <v>0</v>
      </c>
      <c r="AS179">
        <f t="shared" si="204"/>
        <v>0</v>
      </c>
      <c r="AT179">
        <f t="shared" si="205"/>
        <v>0</v>
      </c>
      <c r="AU179" s="137">
        <f t="shared" si="206"/>
        <v>0</v>
      </c>
      <c r="AV179" s="138">
        <f t="shared" si="207"/>
        <v>1</v>
      </c>
      <c r="AW179" s="138">
        <f t="shared" si="208"/>
        <v>9.9999999999999995E-8</v>
      </c>
      <c r="AX179">
        <f t="shared" si="209"/>
        <v>0</v>
      </c>
      <c r="AY179">
        <f t="shared" si="210"/>
        <v>0</v>
      </c>
      <c r="AZ179">
        <f t="shared" si="211"/>
        <v>1</v>
      </c>
      <c r="BA179">
        <f t="shared" si="212"/>
        <v>0</v>
      </c>
      <c r="BB179" s="137">
        <f t="shared" si="213"/>
        <v>0</v>
      </c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</row>
    <row r="180" spans="1:89" customFormat="1" ht="15" customHeight="1" x14ac:dyDescent="0.25">
      <c r="A180" s="22">
        <f t="shared" si="143"/>
        <v>170</v>
      </c>
      <c r="B180" s="11"/>
      <c r="C180" s="199"/>
      <c r="D180" s="11"/>
      <c r="E180" s="12"/>
      <c r="F180" s="13"/>
      <c r="G180" s="12"/>
      <c r="H180" s="31" t="str">
        <f t="shared" si="180"/>
        <v/>
      </c>
      <c r="I180" s="12"/>
      <c r="J180" s="13"/>
      <c r="K180" s="12"/>
      <c r="L180" s="31" t="str">
        <f t="shared" si="181"/>
        <v/>
      </c>
      <c r="M180" s="131" t="str">
        <f t="shared" si="182"/>
        <v/>
      </c>
      <c r="N180" s="181" t="str">
        <f t="shared" si="183"/>
        <v/>
      </c>
      <c r="O180" s="190"/>
      <c r="P180" s="192"/>
      <c r="Q180" s="132" t="str">
        <f t="shared" si="184"/>
        <v/>
      </c>
      <c r="R180" s="133"/>
      <c r="S180" s="133"/>
      <c r="T180" s="139"/>
      <c r="U180" s="140"/>
      <c r="V180" s="22"/>
      <c r="X180">
        <f t="shared" si="178"/>
        <v>0</v>
      </c>
      <c r="Y180" s="24">
        <f t="shared" si="185"/>
        <v>1</v>
      </c>
      <c r="Z180" s="24">
        <f t="shared" si="186"/>
        <v>0</v>
      </c>
      <c r="AA180" s="24">
        <f t="shared" si="187"/>
        <v>0</v>
      </c>
      <c r="AB180" s="136">
        <f t="shared" si="188"/>
        <v>0</v>
      </c>
      <c r="AC180" s="24">
        <f t="shared" si="189"/>
        <v>0</v>
      </c>
      <c r="AD180" s="24">
        <f t="shared" si="190"/>
        <v>0</v>
      </c>
      <c r="AE180" s="24">
        <f t="shared" si="191"/>
        <v>0</v>
      </c>
      <c r="AF180" s="24">
        <f t="shared" si="192"/>
        <v>0</v>
      </c>
      <c r="AG180" s="24">
        <f t="shared" si="193"/>
        <v>0</v>
      </c>
      <c r="AH180" s="24">
        <f t="shared" si="194"/>
        <v>0</v>
      </c>
      <c r="AI180" s="24">
        <f t="shared" si="195"/>
        <v>0</v>
      </c>
      <c r="AJ180" s="262">
        <f t="shared" si="179"/>
        <v>0</v>
      </c>
      <c r="AK180" s="262">
        <f t="shared" si="196"/>
        <v>0</v>
      </c>
      <c r="AL180" s="262">
        <f t="shared" si="197"/>
        <v>0</v>
      </c>
      <c r="AM180" s="248">
        <f t="shared" si="198"/>
        <v>0</v>
      </c>
      <c r="AN180" s="250">
        <f t="shared" si="199"/>
        <v>0</v>
      </c>
      <c r="AO180" s="24">
        <f t="shared" si="200"/>
        <v>0</v>
      </c>
      <c r="AP180" s="24">
        <f t="shared" si="201"/>
        <v>0</v>
      </c>
      <c r="AQ180" s="24">
        <f t="shared" si="202"/>
        <v>0</v>
      </c>
      <c r="AR180" s="24">
        <f t="shared" si="203"/>
        <v>0</v>
      </c>
      <c r="AS180">
        <f t="shared" si="204"/>
        <v>0</v>
      </c>
      <c r="AT180">
        <f t="shared" si="205"/>
        <v>0</v>
      </c>
      <c r="AU180" s="137">
        <f t="shared" si="206"/>
        <v>0</v>
      </c>
      <c r="AV180" s="138">
        <f t="shared" si="207"/>
        <v>1</v>
      </c>
      <c r="AW180" s="138">
        <f t="shared" si="208"/>
        <v>9.9999999999999995E-8</v>
      </c>
      <c r="AX180">
        <f t="shared" si="209"/>
        <v>0</v>
      </c>
      <c r="AY180">
        <f t="shared" si="210"/>
        <v>0</v>
      </c>
      <c r="AZ180">
        <f t="shared" si="211"/>
        <v>1</v>
      </c>
      <c r="BA180">
        <f t="shared" si="212"/>
        <v>0</v>
      </c>
      <c r="BB180" s="137">
        <f t="shared" si="213"/>
        <v>0</v>
      </c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</row>
    <row r="181" spans="1:89" customFormat="1" ht="15" customHeight="1" x14ac:dyDescent="0.25">
      <c r="A181" s="22">
        <f t="shared" si="143"/>
        <v>171</v>
      </c>
      <c r="B181" s="11"/>
      <c r="C181" s="199"/>
      <c r="D181" s="11"/>
      <c r="E181" s="12"/>
      <c r="F181" s="13"/>
      <c r="G181" s="12"/>
      <c r="H181" s="31" t="str">
        <f t="shared" si="180"/>
        <v/>
      </c>
      <c r="I181" s="12"/>
      <c r="J181" s="13"/>
      <c r="K181" s="12"/>
      <c r="L181" s="31" t="str">
        <f t="shared" si="181"/>
        <v/>
      </c>
      <c r="M181" s="131" t="str">
        <f t="shared" si="182"/>
        <v/>
      </c>
      <c r="N181" s="181" t="str">
        <f t="shared" si="183"/>
        <v/>
      </c>
      <c r="O181" s="190"/>
      <c r="P181" s="192"/>
      <c r="Q181" s="132" t="str">
        <f t="shared" si="184"/>
        <v/>
      </c>
      <c r="R181" s="133"/>
      <c r="S181" s="133"/>
      <c r="T181" s="139"/>
      <c r="U181" s="140"/>
      <c r="V181" s="22"/>
      <c r="X181">
        <f t="shared" si="178"/>
        <v>0</v>
      </c>
      <c r="Y181" s="24">
        <f t="shared" si="185"/>
        <v>1</v>
      </c>
      <c r="Z181" s="24">
        <f t="shared" si="186"/>
        <v>0</v>
      </c>
      <c r="AA181" s="24">
        <f t="shared" si="187"/>
        <v>0</v>
      </c>
      <c r="AB181" s="136">
        <f t="shared" si="188"/>
        <v>0</v>
      </c>
      <c r="AC181" s="24">
        <f t="shared" si="189"/>
        <v>0</v>
      </c>
      <c r="AD181" s="24">
        <f t="shared" si="190"/>
        <v>0</v>
      </c>
      <c r="AE181" s="24">
        <f t="shared" si="191"/>
        <v>0</v>
      </c>
      <c r="AF181" s="24">
        <f t="shared" si="192"/>
        <v>0</v>
      </c>
      <c r="AG181" s="24">
        <f t="shared" si="193"/>
        <v>0</v>
      </c>
      <c r="AH181" s="24">
        <f t="shared" si="194"/>
        <v>0</v>
      </c>
      <c r="AI181" s="24">
        <f t="shared" si="195"/>
        <v>0</v>
      </c>
      <c r="AJ181" s="262">
        <f t="shared" si="179"/>
        <v>0</v>
      </c>
      <c r="AK181" s="262">
        <f t="shared" si="196"/>
        <v>0</v>
      </c>
      <c r="AL181" s="262">
        <f t="shared" si="197"/>
        <v>0</v>
      </c>
      <c r="AM181" s="248">
        <f t="shared" si="198"/>
        <v>0</v>
      </c>
      <c r="AN181" s="250">
        <f t="shared" si="199"/>
        <v>0</v>
      </c>
      <c r="AO181" s="24">
        <f t="shared" si="200"/>
        <v>0</v>
      </c>
      <c r="AP181" s="24">
        <f t="shared" si="201"/>
        <v>0</v>
      </c>
      <c r="AQ181" s="24">
        <f t="shared" si="202"/>
        <v>0</v>
      </c>
      <c r="AR181" s="24">
        <f t="shared" si="203"/>
        <v>0</v>
      </c>
      <c r="AS181">
        <f t="shared" si="204"/>
        <v>0</v>
      </c>
      <c r="AT181">
        <f t="shared" si="205"/>
        <v>0</v>
      </c>
      <c r="AU181" s="137">
        <f t="shared" si="206"/>
        <v>0</v>
      </c>
      <c r="AV181" s="138">
        <f t="shared" si="207"/>
        <v>1</v>
      </c>
      <c r="AW181" s="138">
        <f t="shared" si="208"/>
        <v>9.9999999999999995E-8</v>
      </c>
      <c r="AX181">
        <f t="shared" si="209"/>
        <v>0</v>
      </c>
      <c r="AY181">
        <f t="shared" si="210"/>
        <v>0</v>
      </c>
      <c r="AZ181">
        <f t="shared" si="211"/>
        <v>1</v>
      </c>
      <c r="BA181">
        <f t="shared" si="212"/>
        <v>0</v>
      </c>
      <c r="BB181" s="137">
        <f t="shared" si="213"/>
        <v>0</v>
      </c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</row>
    <row r="182" spans="1:89" customFormat="1" ht="15" customHeight="1" x14ac:dyDescent="0.25">
      <c r="A182" s="22">
        <f t="shared" si="143"/>
        <v>172</v>
      </c>
      <c r="B182" s="11"/>
      <c r="C182" s="199"/>
      <c r="D182" s="11"/>
      <c r="E182" s="12"/>
      <c r="F182" s="13"/>
      <c r="G182" s="12"/>
      <c r="H182" s="31" t="str">
        <f t="shared" si="180"/>
        <v/>
      </c>
      <c r="I182" s="12"/>
      <c r="J182" s="13"/>
      <c r="K182" s="12"/>
      <c r="L182" s="31" t="str">
        <f t="shared" si="181"/>
        <v/>
      </c>
      <c r="M182" s="131" t="str">
        <f t="shared" si="182"/>
        <v/>
      </c>
      <c r="N182" s="181" t="str">
        <f t="shared" si="183"/>
        <v/>
      </c>
      <c r="O182" s="190"/>
      <c r="P182" s="192"/>
      <c r="Q182" s="132" t="str">
        <f t="shared" si="184"/>
        <v/>
      </c>
      <c r="R182" s="133"/>
      <c r="S182" s="133"/>
      <c r="T182" s="139"/>
      <c r="U182" s="140"/>
      <c r="V182" s="22"/>
      <c r="X182">
        <f t="shared" si="178"/>
        <v>0</v>
      </c>
      <c r="Y182" s="24">
        <f t="shared" si="185"/>
        <v>1</v>
      </c>
      <c r="Z182" s="24">
        <f t="shared" si="186"/>
        <v>0</v>
      </c>
      <c r="AA182" s="24">
        <f t="shared" si="187"/>
        <v>0</v>
      </c>
      <c r="AB182" s="136">
        <f t="shared" si="188"/>
        <v>0</v>
      </c>
      <c r="AC182" s="24">
        <f t="shared" si="189"/>
        <v>0</v>
      </c>
      <c r="AD182" s="24">
        <f t="shared" si="190"/>
        <v>0</v>
      </c>
      <c r="AE182" s="24">
        <f t="shared" si="191"/>
        <v>0</v>
      </c>
      <c r="AF182" s="24">
        <f t="shared" si="192"/>
        <v>0</v>
      </c>
      <c r="AG182" s="24">
        <f t="shared" si="193"/>
        <v>0</v>
      </c>
      <c r="AH182" s="24">
        <f t="shared" si="194"/>
        <v>0</v>
      </c>
      <c r="AI182" s="24">
        <f t="shared" si="195"/>
        <v>0</v>
      </c>
      <c r="AJ182" s="262">
        <f t="shared" si="179"/>
        <v>0</v>
      </c>
      <c r="AK182" s="262">
        <f t="shared" si="196"/>
        <v>0</v>
      </c>
      <c r="AL182" s="262">
        <f t="shared" si="197"/>
        <v>0</v>
      </c>
      <c r="AM182" s="248">
        <f t="shared" si="198"/>
        <v>0</v>
      </c>
      <c r="AN182" s="250">
        <f t="shared" si="199"/>
        <v>0</v>
      </c>
      <c r="AO182" s="24">
        <f t="shared" si="200"/>
        <v>0</v>
      </c>
      <c r="AP182" s="24">
        <f t="shared" si="201"/>
        <v>0</v>
      </c>
      <c r="AQ182" s="24">
        <f t="shared" si="202"/>
        <v>0</v>
      </c>
      <c r="AR182" s="24">
        <f t="shared" si="203"/>
        <v>0</v>
      </c>
      <c r="AS182">
        <f t="shared" si="204"/>
        <v>0</v>
      </c>
      <c r="AT182">
        <f t="shared" si="205"/>
        <v>0</v>
      </c>
      <c r="AU182" s="137">
        <f t="shared" si="206"/>
        <v>0</v>
      </c>
      <c r="AV182" s="138">
        <f t="shared" si="207"/>
        <v>1</v>
      </c>
      <c r="AW182" s="138">
        <f t="shared" si="208"/>
        <v>9.9999999999999995E-8</v>
      </c>
      <c r="AX182">
        <f t="shared" si="209"/>
        <v>0</v>
      </c>
      <c r="AY182">
        <f t="shared" si="210"/>
        <v>0</v>
      </c>
      <c r="AZ182">
        <f t="shared" si="211"/>
        <v>1</v>
      </c>
      <c r="BA182">
        <f t="shared" si="212"/>
        <v>0</v>
      </c>
      <c r="BB182" s="137">
        <f t="shared" si="213"/>
        <v>0</v>
      </c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</row>
    <row r="183" spans="1:89" customFormat="1" ht="15" customHeight="1" x14ac:dyDescent="0.25">
      <c r="A183" s="22">
        <f t="shared" si="143"/>
        <v>173</v>
      </c>
      <c r="B183" s="11"/>
      <c r="C183" s="199"/>
      <c r="D183" s="11"/>
      <c r="E183" s="12"/>
      <c r="F183" s="13"/>
      <c r="G183" s="12"/>
      <c r="H183" s="31" t="str">
        <f t="shared" si="180"/>
        <v/>
      </c>
      <c r="I183" s="12"/>
      <c r="J183" s="13"/>
      <c r="K183" s="12"/>
      <c r="L183" s="31" t="str">
        <f t="shared" si="181"/>
        <v/>
      </c>
      <c r="M183" s="131" t="str">
        <f t="shared" si="182"/>
        <v/>
      </c>
      <c r="N183" s="181" t="str">
        <f t="shared" si="183"/>
        <v/>
      </c>
      <c r="O183" s="190"/>
      <c r="P183" s="192"/>
      <c r="Q183" s="132" t="str">
        <f t="shared" si="184"/>
        <v/>
      </c>
      <c r="R183" s="133"/>
      <c r="S183" s="133"/>
      <c r="T183" s="139"/>
      <c r="U183" s="140"/>
      <c r="V183" s="22"/>
      <c r="X183">
        <f t="shared" si="178"/>
        <v>0</v>
      </c>
      <c r="Y183" s="24">
        <f t="shared" si="185"/>
        <v>1</v>
      </c>
      <c r="Z183" s="24">
        <f t="shared" si="186"/>
        <v>0</v>
      </c>
      <c r="AA183" s="24">
        <f t="shared" si="187"/>
        <v>0</v>
      </c>
      <c r="AB183" s="136">
        <f t="shared" si="188"/>
        <v>0</v>
      </c>
      <c r="AC183" s="24">
        <f t="shared" si="189"/>
        <v>0</v>
      </c>
      <c r="AD183" s="24">
        <f t="shared" si="190"/>
        <v>0</v>
      </c>
      <c r="AE183" s="24">
        <f t="shared" si="191"/>
        <v>0</v>
      </c>
      <c r="AF183" s="24">
        <f t="shared" si="192"/>
        <v>0</v>
      </c>
      <c r="AG183" s="24">
        <f t="shared" si="193"/>
        <v>0</v>
      </c>
      <c r="AH183" s="24">
        <f t="shared" si="194"/>
        <v>0</v>
      </c>
      <c r="AI183" s="24">
        <f t="shared" si="195"/>
        <v>0</v>
      </c>
      <c r="AJ183" s="262">
        <f t="shared" si="179"/>
        <v>0</v>
      </c>
      <c r="AK183" s="262">
        <f t="shared" si="196"/>
        <v>0</v>
      </c>
      <c r="AL183" s="262">
        <f t="shared" si="197"/>
        <v>0</v>
      </c>
      <c r="AM183" s="248">
        <f t="shared" si="198"/>
        <v>0</v>
      </c>
      <c r="AN183" s="250">
        <f t="shared" si="199"/>
        <v>0</v>
      </c>
      <c r="AO183" s="24">
        <f t="shared" si="200"/>
        <v>0</v>
      </c>
      <c r="AP183" s="24">
        <f t="shared" si="201"/>
        <v>0</v>
      </c>
      <c r="AQ183" s="24">
        <f t="shared" si="202"/>
        <v>0</v>
      </c>
      <c r="AR183" s="24">
        <f t="shared" si="203"/>
        <v>0</v>
      </c>
      <c r="AS183">
        <f t="shared" si="204"/>
        <v>0</v>
      </c>
      <c r="AT183">
        <f t="shared" si="205"/>
        <v>0</v>
      </c>
      <c r="AU183" s="137">
        <f t="shared" si="206"/>
        <v>0</v>
      </c>
      <c r="AV183" s="138">
        <f t="shared" si="207"/>
        <v>1</v>
      </c>
      <c r="AW183" s="138">
        <f t="shared" si="208"/>
        <v>9.9999999999999995E-8</v>
      </c>
      <c r="AX183">
        <f t="shared" si="209"/>
        <v>0</v>
      </c>
      <c r="AY183">
        <f t="shared" si="210"/>
        <v>0</v>
      </c>
      <c r="AZ183">
        <f t="shared" si="211"/>
        <v>1</v>
      </c>
      <c r="BA183">
        <f t="shared" si="212"/>
        <v>0</v>
      </c>
      <c r="BB183" s="137">
        <f t="shared" si="213"/>
        <v>0</v>
      </c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</row>
    <row r="184" spans="1:89" customFormat="1" ht="15" customHeight="1" x14ac:dyDescent="0.25">
      <c r="A184" s="22">
        <f t="shared" si="143"/>
        <v>174</v>
      </c>
      <c r="B184" s="11"/>
      <c r="C184" s="199"/>
      <c r="D184" s="11"/>
      <c r="E184" s="12"/>
      <c r="F184" s="13"/>
      <c r="G184" s="12"/>
      <c r="H184" s="31" t="str">
        <f t="shared" si="180"/>
        <v/>
      </c>
      <c r="I184" s="12"/>
      <c r="J184" s="13"/>
      <c r="K184" s="12"/>
      <c r="L184" s="31" t="str">
        <f t="shared" si="181"/>
        <v/>
      </c>
      <c r="M184" s="131" t="str">
        <f t="shared" si="182"/>
        <v/>
      </c>
      <c r="N184" s="181" t="str">
        <f t="shared" si="183"/>
        <v/>
      </c>
      <c r="O184" s="190"/>
      <c r="P184" s="192"/>
      <c r="Q184" s="132" t="str">
        <f t="shared" si="184"/>
        <v/>
      </c>
      <c r="R184" s="133"/>
      <c r="S184" s="133"/>
      <c r="T184" s="139"/>
      <c r="U184" s="140"/>
      <c r="V184" s="22"/>
      <c r="X184">
        <f t="shared" si="178"/>
        <v>0</v>
      </c>
      <c r="Y184" s="24">
        <f t="shared" si="185"/>
        <v>1</v>
      </c>
      <c r="Z184" s="24">
        <f t="shared" si="186"/>
        <v>0</v>
      </c>
      <c r="AA184" s="24">
        <f t="shared" si="187"/>
        <v>0</v>
      </c>
      <c r="AB184" s="136">
        <f t="shared" si="188"/>
        <v>0</v>
      </c>
      <c r="AC184" s="24">
        <f t="shared" si="189"/>
        <v>0</v>
      </c>
      <c r="AD184" s="24">
        <f t="shared" si="190"/>
        <v>0</v>
      </c>
      <c r="AE184" s="24">
        <f t="shared" si="191"/>
        <v>0</v>
      </c>
      <c r="AF184" s="24">
        <f t="shared" si="192"/>
        <v>0</v>
      </c>
      <c r="AG184" s="24">
        <f t="shared" si="193"/>
        <v>0</v>
      </c>
      <c r="AH184" s="24">
        <f t="shared" si="194"/>
        <v>0</v>
      </c>
      <c r="AI184" s="24">
        <f t="shared" si="195"/>
        <v>0</v>
      </c>
      <c r="AJ184" s="262">
        <f t="shared" si="179"/>
        <v>0</v>
      </c>
      <c r="AK184" s="262">
        <f t="shared" si="196"/>
        <v>0</v>
      </c>
      <c r="AL184" s="262">
        <f t="shared" si="197"/>
        <v>0</v>
      </c>
      <c r="AM184" s="248">
        <f t="shared" si="198"/>
        <v>0</v>
      </c>
      <c r="AN184" s="250">
        <f t="shared" si="199"/>
        <v>0</v>
      </c>
      <c r="AO184" s="24">
        <f t="shared" si="200"/>
        <v>0</v>
      </c>
      <c r="AP184" s="24">
        <f t="shared" si="201"/>
        <v>0</v>
      </c>
      <c r="AQ184" s="24">
        <f t="shared" si="202"/>
        <v>0</v>
      </c>
      <c r="AR184" s="24">
        <f t="shared" si="203"/>
        <v>0</v>
      </c>
      <c r="AS184">
        <f t="shared" si="204"/>
        <v>0</v>
      </c>
      <c r="AT184">
        <f t="shared" si="205"/>
        <v>0</v>
      </c>
      <c r="AU184" s="137">
        <f t="shared" si="206"/>
        <v>0</v>
      </c>
      <c r="AV184" s="138">
        <f t="shared" si="207"/>
        <v>1</v>
      </c>
      <c r="AW184" s="138">
        <f t="shared" si="208"/>
        <v>9.9999999999999995E-8</v>
      </c>
      <c r="AX184">
        <f t="shared" si="209"/>
        <v>0</v>
      </c>
      <c r="AY184">
        <f t="shared" si="210"/>
        <v>0</v>
      </c>
      <c r="AZ184">
        <f t="shared" si="211"/>
        <v>1</v>
      </c>
      <c r="BA184">
        <f t="shared" si="212"/>
        <v>0</v>
      </c>
      <c r="BB184" s="137">
        <f t="shared" si="213"/>
        <v>0</v>
      </c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</row>
    <row r="185" spans="1:89" customFormat="1" ht="15" customHeight="1" x14ac:dyDescent="0.25">
      <c r="A185" s="22">
        <f t="shared" si="143"/>
        <v>175</v>
      </c>
      <c r="B185" s="11"/>
      <c r="C185" s="199"/>
      <c r="D185" s="11"/>
      <c r="E185" s="12"/>
      <c r="F185" s="13"/>
      <c r="G185" s="12"/>
      <c r="H185" s="31" t="str">
        <f t="shared" si="180"/>
        <v/>
      </c>
      <c r="I185" s="12"/>
      <c r="J185" s="13"/>
      <c r="K185" s="12"/>
      <c r="L185" s="31" t="str">
        <f t="shared" si="181"/>
        <v/>
      </c>
      <c r="M185" s="131" t="str">
        <f t="shared" si="182"/>
        <v/>
      </c>
      <c r="N185" s="181" t="str">
        <f t="shared" si="183"/>
        <v/>
      </c>
      <c r="O185" s="190"/>
      <c r="P185" s="192"/>
      <c r="Q185" s="132" t="str">
        <f t="shared" si="184"/>
        <v/>
      </c>
      <c r="R185" s="133"/>
      <c r="S185" s="133"/>
      <c r="T185" s="139"/>
      <c r="U185" s="140"/>
      <c r="V185" s="22"/>
      <c r="X185">
        <f t="shared" si="178"/>
        <v>0</v>
      </c>
      <c r="Y185" s="24">
        <f t="shared" si="185"/>
        <v>1</v>
      </c>
      <c r="Z185" s="24">
        <f t="shared" si="186"/>
        <v>0</v>
      </c>
      <c r="AA185" s="24">
        <f t="shared" si="187"/>
        <v>0</v>
      </c>
      <c r="AB185" s="136">
        <f t="shared" si="188"/>
        <v>0</v>
      </c>
      <c r="AC185" s="24">
        <f t="shared" si="189"/>
        <v>0</v>
      </c>
      <c r="AD185" s="24">
        <f t="shared" si="190"/>
        <v>0</v>
      </c>
      <c r="AE185" s="24">
        <f t="shared" si="191"/>
        <v>0</v>
      </c>
      <c r="AF185" s="24">
        <f t="shared" si="192"/>
        <v>0</v>
      </c>
      <c r="AG185" s="24">
        <f t="shared" si="193"/>
        <v>0</v>
      </c>
      <c r="AH185" s="24">
        <f t="shared" si="194"/>
        <v>0</v>
      </c>
      <c r="AI185" s="24">
        <f t="shared" si="195"/>
        <v>0</v>
      </c>
      <c r="AJ185" s="262">
        <f t="shared" si="179"/>
        <v>0</v>
      </c>
      <c r="AK185" s="262">
        <f t="shared" si="196"/>
        <v>0</v>
      </c>
      <c r="AL185" s="262">
        <f t="shared" si="197"/>
        <v>0</v>
      </c>
      <c r="AM185" s="248">
        <f t="shared" si="198"/>
        <v>0</v>
      </c>
      <c r="AN185" s="250">
        <f t="shared" si="199"/>
        <v>0</v>
      </c>
      <c r="AO185" s="24">
        <f t="shared" si="200"/>
        <v>0</v>
      </c>
      <c r="AP185" s="24">
        <f t="shared" si="201"/>
        <v>0</v>
      </c>
      <c r="AQ185" s="24">
        <f t="shared" si="202"/>
        <v>0</v>
      </c>
      <c r="AR185" s="24">
        <f t="shared" si="203"/>
        <v>0</v>
      </c>
      <c r="AS185">
        <f t="shared" si="204"/>
        <v>0</v>
      </c>
      <c r="AT185">
        <f t="shared" si="205"/>
        <v>0</v>
      </c>
      <c r="AU185" s="137">
        <f t="shared" si="206"/>
        <v>0</v>
      </c>
      <c r="AV185" s="138">
        <f t="shared" si="207"/>
        <v>1</v>
      </c>
      <c r="AW185" s="138">
        <f t="shared" si="208"/>
        <v>9.9999999999999995E-8</v>
      </c>
      <c r="AX185">
        <f t="shared" si="209"/>
        <v>0</v>
      </c>
      <c r="AY185">
        <f t="shared" si="210"/>
        <v>0</v>
      </c>
      <c r="AZ185">
        <f t="shared" si="211"/>
        <v>1</v>
      </c>
      <c r="BA185">
        <f t="shared" si="212"/>
        <v>0</v>
      </c>
      <c r="BB185" s="137">
        <f t="shared" si="213"/>
        <v>0</v>
      </c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</row>
    <row r="186" spans="1:89" customFormat="1" ht="15" customHeight="1" x14ac:dyDescent="0.25">
      <c r="A186" s="22">
        <f t="shared" si="143"/>
        <v>176</v>
      </c>
      <c r="B186" s="11"/>
      <c r="C186" s="199"/>
      <c r="D186" s="11"/>
      <c r="E186" s="12"/>
      <c r="F186" s="13"/>
      <c r="G186" s="12"/>
      <c r="H186" s="31" t="str">
        <f t="shared" si="180"/>
        <v/>
      </c>
      <c r="I186" s="12"/>
      <c r="J186" s="13"/>
      <c r="K186" s="12"/>
      <c r="L186" s="31" t="str">
        <f t="shared" si="181"/>
        <v/>
      </c>
      <c r="M186" s="131" t="str">
        <f t="shared" si="182"/>
        <v/>
      </c>
      <c r="N186" s="181" t="str">
        <f t="shared" si="183"/>
        <v/>
      </c>
      <c r="O186" s="190"/>
      <c r="P186" s="192"/>
      <c r="Q186" s="132" t="str">
        <f t="shared" si="184"/>
        <v/>
      </c>
      <c r="R186" s="133"/>
      <c r="S186" s="133"/>
      <c r="T186" s="139"/>
      <c r="U186" s="140"/>
      <c r="V186" s="22"/>
      <c r="X186">
        <f t="shared" si="178"/>
        <v>0</v>
      </c>
      <c r="Y186" s="24">
        <f t="shared" si="185"/>
        <v>1</v>
      </c>
      <c r="Z186" s="24">
        <f t="shared" si="186"/>
        <v>0</v>
      </c>
      <c r="AA186" s="24">
        <f t="shared" si="187"/>
        <v>0</v>
      </c>
      <c r="AB186" s="136">
        <f t="shared" si="188"/>
        <v>0</v>
      </c>
      <c r="AC186" s="24">
        <f t="shared" si="189"/>
        <v>0</v>
      </c>
      <c r="AD186" s="24">
        <f t="shared" si="190"/>
        <v>0</v>
      </c>
      <c r="AE186" s="24">
        <f t="shared" si="191"/>
        <v>0</v>
      </c>
      <c r="AF186" s="24">
        <f t="shared" si="192"/>
        <v>0</v>
      </c>
      <c r="AG186" s="24">
        <f t="shared" si="193"/>
        <v>0</v>
      </c>
      <c r="AH186" s="24">
        <f t="shared" si="194"/>
        <v>0</v>
      </c>
      <c r="AI186" s="24">
        <f t="shared" si="195"/>
        <v>0</v>
      </c>
      <c r="AJ186" s="262">
        <f t="shared" si="179"/>
        <v>0</v>
      </c>
      <c r="AK186" s="262">
        <f t="shared" si="196"/>
        <v>0</v>
      </c>
      <c r="AL186" s="262">
        <f t="shared" si="197"/>
        <v>0</v>
      </c>
      <c r="AM186" s="248">
        <f t="shared" si="198"/>
        <v>0</v>
      </c>
      <c r="AN186" s="250">
        <f t="shared" si="199"/>
        <v>0</v>
      </c>
      <c r="AO186" s="24">
        <f t="shared" si="200"/>
        <v>0</v>
      </c>
      <c r="AP186" s="24">
        <f t="shared" si="201"/>
        <v>0</v>
      </c>
      <c r="AQ186" s="24">
        <f t="shared" si="202"/>
        <v>0</v>
      </c>
      <c r="AR186" s="24">
        <f t="shared" si="203"/>
        <v>0</v>
      </c>
      <c r="AS186">
        <f t="shared" si="204"/>
        <v>0</v>
      </c>
      <c r="AT186">
        <f t="shared" si="205"/>
        <v>0</v>
      </c>
      <c r="AU186" s="137">
        <f t="shared" si="206"/>
        <v>0</v>
      </c>
      <c r="AV186" s="138">
        <f t="shared" si="207"/>
        <v>1</v>
      </c>
      <c r="AW186" s="138">
        <f t="shared" si="208"/>
        <v>9.9999999999999995E-8</v>
      </c>
      <c r="AX186">
        <f t="shared" si="209"/>
        <v>0</v>
      </c>
      <c r="AY186">
        <f t="shared" si="210"/>
        <v>0</v>
      </c>
      <c r="AZ186">
        <f t="shared" si="211"/>
        <v>1</v>
      </c>
      <c r="BA186">
        <f t="shared" si="212"/>
        <v>0</v>
      </c>
      <c r="BB186" s="137">
        <f t="shared" si="213"/>
        <v>0</v>
      </c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</row>
    <row r="187" spans="1:89" customFormat="1" ht="15" customHeight="1" x14ac:dyDescent="0.25">
      <c r="A187" s="22">
        <f t="shared" si="143"/>
        <v>177</v>
      </c>
      <c r="B187" s="11"/>
      <c r="C187" s="199"/>
      <c r="D187" s="11"/>
      <c r="E187" s="12"/>
      <c r="F187" s="13"/>
      <c r="G187" s="12"/>
      <c r="H187" s="31" t="str">
        <f t="shared" si="180"/>
        <v/>
      </c>
      <c r="I187" s="12"/>
      <c r="J187" s="13"/>
      <c r="K187" s="12"/>
      <c r="L187" s="31" t="str">
        <f t="shared" si="181"/>
        <v/>
      </c>
      <c r="M187" s="131" t="str">
        <f t="shared" si="182"/>
        <v/>
      </c>
      <c r="N187" s="181" t="str">
        <f t="shared" si="183"/>
        <v/>
      </c>
      <c r="O187" s="190"/>
      <c r="P187" s="192"/>
      <c r="Q187" s="132" t="str">
        <f t="shared" si="184"/>
        <v/>
      </c>
      <c r="R187" s="133"/>
      <c r="S187" s="133"/>
      <c r="T187" s="139"/>
      <c r="U187" s="140"/>
      <c r="V187" s="22"/>
      <c r="X187">
        <f t="shared" si="178"/>
        <v>0</v>
      </c>
      <c r="Y187" s="24">
        <f t="shared" si="185"/>
        <v>1</v>
      </c>
      <c r="Z187" s="24">
        <f t="shared" si="186"/>
        <v>0</v>
      </c>
      <c r="AA187" s="24">
        <f t="shared" si="187"/>
        <v>0</v>
      </c>
      <c r="AB187" s="136">
        <f t="shared" si="188"/>
        <v>0</v>
      </c>
      <c r="AC187" s="24">
        <f t="shared" si="189"/>
        <v>0</v>
      </c>
      <c r="AD187" s="24">
        <f t="shared" si="190"/>
        <v>0</v>
      </c>
      <c r="AE187" s="24">
        <f t="shared" si="191"/>
        <v>0</v>
      </c>
      <c r="AF187" s="24">
        <f t="shared" si="192"/>
        <v>0</v>
      </c>
      <c r="AG187" s="24">
        <f t="shared" si="193"/>
        <v>0</v>
      </c>
      <c r="AH187" s="24">
        <f t="shared" si="194"/>
        <v>0</v>
      </c>
      <c r="AI187" s="24">
        <f t="shared" si="195"/>
        <v>0</v>
      </c>
      <c r="AJ187" s="262">
        <f t="shared" si="179"/>
        <v>0</v>
      </c>
      <c r="AK187" s="262">
        <f t="shared" si="196"/>
        <v>0</v>
      </c>
      <c r="AL187" s="262">
        <f t="shared" si="197"/>
        <v>0</v>
      </c>
      <c r="AM187" s="248">
        <f t="shared" si="198"/>
        <v>0</v>
      </c>
      <c r="AN187" s="250">
        <f t="shared" si="199"/>
        <v>0</v>
      </c>
      <c r="AO187" s="24">
        <f t="shared" si="200"/>
        <v>0</v>
      </c>
      <c r="AP187" s="24">
        <f t="shared" si="201"/>
        <v>0</v>
      </c>
      <c r="AQ187" s="24">
        <f t="shared" si="202"/>
        <v>0</v>
      </c>
      <c r="AR187" s="24">
        <f t="shared" si="203"/>
        <v>0</v>
      </c>
      <c r="AS187">
        <f t="shared" si="204"/>
        <v>0</v>
      </c>
      <c r="AT187">
        <f t="shared" si="205"/>
        <v>0</v>
      </c>
      <c r="AU187" s="137">
        <f t="shared" si="206"/>
        <v>0</v>
      </c>
      <c r="AV187" s="138">
        <f t="shared" si="207"/>
        <v>1</v>
      </c>
      <c r="AW187" s="138">
        <f t="shared" si="208"/>
        <v>9.9999999999999995E-8</v>
      </c>
      <c r="AX187">
        <f t="shared" si="209"/>
        <v>0</v>
      </c>
      <c r="AY187">
        <f t="shared" si="210"/>
        <v>0</v>
      </c>
      <c r="AZ187">
        <f t="shared" si="211"/>
        <v>1</v>
      </c>
      <c r="BA187">
        <f t="shared" si="212"/>
        <v>0</v>
      </c>
      <c r="BB187" s="137">
        <f t="shared" si="213"/>
        <v>0</v>
      </c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</row>
    <row r="188" spans="1:89" customFormat="1" ht="15" customHeight="1" x14ac:dyDescent="0.25">
      <c r="A188" s="22">
        <f t="shared" si="143"/>
        <v>178</v>
      </c>
      <c r="B188" s="11"/>
      <c r="C188" s="199"/>
      <c r="D188" s="11"/>
      <c r="E188" s="12"/>
      <c r="F188" s="13"/>
      <c r="G188" s="12"/>
      <c r="H188" s="31" t="str">
        <f t="shared" si="180"/>
        <v/>
      </c>
      <c r="I188" s="12"/>
      <c r="J188" s="13"/>
      <c r="K188" s="12"/>
      <c r="L188" s="31" t="str">
        <f t="shared" si="181"/>
        <v/>
      </c>
      <c r="M188" s="131" t="str">
        <f t="shared" si="182"/>
        <v/>
      </c>
      <c r="N188" s="181" t="str">
        <f t="shared" si="183"/>
        <v/>
      </c>
      <c r="O188" s="190"/>
      <c r="P188" s="192"/>
      <c r="Q188" s="132" t="str">
        <f t="shared" si="184"/>
        <v/>
      </c>
      <c r="R188" s="133"/>
      <c r="S188" s="133"/>
      <c r="T188" s="139"/>
      <c r="U188" s="140"/>
      <c r="V188" s="22"/>
      <c r="X188">
        <f t="shared" si="178"/>
        <v>0</v>
      </c>
      <c r="Y188" s="24">
        <f t="shared" si="185"/>
        <v>1</v>
      </c>
      <c r="Z188" s="24">
        <f t="shared" si="186"/>
        <v>0</v>
      </c>
      <c r="AA188" s="24">
        <f t="shared" si="187"/>
        <v>0</v>
      </c>
      <c r="AB188" s="136">
        <f t="shared" si="188"/>
        <v>0</v>
      </c>
      <c r="AC188" s="24">
        <f t="shared" si="189"/>
        <v>0</v>
      </c>
      <c r="AD188" s="24">
        <f t="shared" si="190"/>
        <v>0</v>
      </c>
      <c r="AE188" s="24">
        <f t="shared" si="191"/>
        <v>0</v>
      </c>
      <c r="AF188" s="24">
        <f t="shared" si="192"/>
        <v>0</v>
      </c>
      <c r="AG188" s="24">
        <f t="shared" si="193"/>
        <v>0</v>
      </c>
      <c r="AH188" s="24">
        <f t="shared" si="194"/>
        <v>0</v>
      </c>
      <c r="AI188" s="24">
        <f t="shared" si="195"/>
        <v>0</v>
      </c>
      <c r="AJ188" s="262">
        <f t="shared" si="179"/>
        <v>0</v>
      </c>
      <c r="AK188" s="262">
        <f t="shared" si="196"/>
        <v>0</v>
      </c>
      <c r="AL188" s="262">
        <f t="shared" si="197"/>
        <v>0</v>
      </c>
      <c r="AM188" s="248">
        <f t="shared" si="198"/>
        <v>0</v>
      </c>
      <c r="AN188" s="250">
        <f t="shared" si="199"/>
        <v>0</v>
      </c>
      <c r="AO188" s="24">
        <f t="shared" si="200"/>
        <v>0</v>
      </c>
      <c r="AP188" s="24">
        <f t="shared" si="201"/>
        <v>0</v>
      </c>
      <c r="AQ188" s="24">
        <f t="shared" si="202"/>
        <v>0</v>
      </c>
      <c r="AR188" s="24">
        <f t="shared" si="203"/>
        <v>0</v>
      </c>
      <c r="AS188">
        <f t="shared" si="204"/>
        <v>0</v>
      </c>
      <c r="AT188">
        <f t="shared" si="205"/>
        <v>0</v>
      </c>
      <c r="AU188" s="137">
        <f t="shared" si="206"/>
        <v>0</v>
      </c>
      <c r="AV188" s="138">
        <f t="shared" si="207"/>
        <v>1</v>
      </c>
      <c r="AW188" s="138">
        <f t="shared" si="208"/>
        <v>9.9999999999999995E-8</v>
      </c>
      <c r="AX188">
        <f t="shared" si="209"/>
        <v>0</v>
      </c>
      <c r="AY188">
        <f t="shared" si="210"/>
        <v>0</v>
      </c>
      <c r="AZ188">
        <f t="shared" si="211"/>
        <v>1</v>
      </c>
      <c r="BA188">
        <f t="shared" si="212"/>
        <v>0</v>
      </c>
      <c r="BB188" s="137">
        <f t="shared" si="213"/>
        <v>0</v>
      </c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</row>
    <row r="189" spans="1:89" customFormat="1" ht="15" customHeight="1" x14ac:dyDescent="0.25">
      <c r="A189" s="22">
        <f t="shared" si="143"/>
        <v>179</v>
      </c>
      <c r="B189" s="11"/>
      <c r="C189" s="199"/>
      <c r="D189" s="11"/>
      <c r="E189" s="12"/>
      <c r="F189" s="13"/>
      <c r="G189" s="12"/>
      <c r="H189" s="31" t="str">
        <f t="shared" si="180"/>
        <v/>
      </c>
      <c r="I189" s="12"/>
      <c r="J189" s="13"/>
      <c r="K189" s="12"/>
      <c r="L189" s="31" t="str">
        <f t="shared" si="181"/>
        <v/>
      </c>
      <c r="M189" s="131" t="str">
        <f t="shared" si="182"/>
        <v/>
      </c>
      <c r="N189" s="181" t="str">
        <f t="shared" si="183"/>
        <v/>
      </c>
      <c r="O189" s="190"/>
      <c r="P189" s="192"/>
      <c r="Q189" s="132" t="str">
        <f t="shared" si="184"/>
        <v/>
      </c>
      <c r="R189" s="133"/>
      <c r="S189" s="133"/>
      <c r="T189" s="139"/>
      <c r="U189" s="140"/>
      <c r="V189" s="22"/>
      <c r="X189">
        <f t="shared" si="178"/>
        <v>0</v>
      </c>
      <c r="Y189" s="24">
        <f t="shared" si="185"/>
        <v>1</v>
      </c>
      <c r="Z189" s="24">
        <f t="shared" si="186"/>
        <v>0</v>
      </c>
      <c r="AA189" s="24">
        <f t="shared" si="187"/>
        <v>0</v>
      </c>
      <c r="AB189" s="136">
        <f t="shared" si="188"/>
        <v>0</v>
      </c>
      <c r="AC189" s="24">
        <f t="shared" si="189"/>
        <v>0</v>
      </c>
      <c r="AD189" s="24">
        <f t="shared" si="190"/>
        <v>0</v>
      </c>
      <c r="AE189" s="24">
        <f t="shared" si="191"/>
        <v>0</v>
      </c>
      <c r="AF189" s="24">
        <f t="shared" si="192"/>
        <v>0</v>
      </c>
      <c r="AG189" s="24">
        <f t="shared" si="193"/>
        <v>0</v>
      </c>
      <c r="AH189" s="24">
        <f t="shared" si="194"/>
        <v>0</v>
      </c>
      <c r="AI189" s="24">
        <f t="shared" si="195"/>
        <v>0</v>
      </c>
      <c r="AJ189" s="262">
        <f t="shared" si="179"/>
        <v>0</v>
      </c>
      <c r="AK189" s="262">
        <f t="shared" si="196"/>
        <v>0</v>
      </c>
      <c r="AL189" s="262">
        <f t="shared" si="197"/>
        <v>0</v>
      </c>
      <c r="AM189" s="248">
        <f t="shared" si="198"/>
        <v>0</v>
      </c>
      <c r="AN189" s="250">
        <f t="shared" si="199"/>
        <v>0</v>
      </c>
      <c r="AO189" s="24">
        <f t="shared" si="200"/>
        <v>0</v>
      </c>
      <c r="AP189" s="24">
        <f t="shared" si="201"/>
        <v>0</v>
      </c>
      <c r="AQ189" s="24">
        <f t="shared" si="202"/>
        <v>0</v>
      </c>
      <c r="AR189" s="24">
        <f t="shared" si="203"/>
        <v>0</v>
      </c>
      <c r="AS189">
        <f t="shared" si="204"/>
        <v>0</v>
      </c>
      <c r="AT189">
        <f t="shared" si="205"/>
        <v>0</v>
      </c>
      <c r="AU189" s="137">
        <f t="shared" si="206"/>
        <v>0</v>
      </c>
      <c r="AV189" s="138">
        <f t="shared" si="207"/>
        <v>1</v>
      </c>
      <c r="AW189" s="138">
        <f t="shared" si="208"/>
        <v>9.9999999999999995E-8</v>
      </c>
      <c r="AX189">
        <f t="shared" si="209"/>
        <v>0</v>
      </c>
      <c r="AY189">
        <f t="shared" si="210"/>
        <v>0</v>
      </c>
      <c r="AZ189">
        <f t="shared" si="211"/>
        <v>1</v>
      </c>
      <c r="BA189">
        <f t="shared" si="212"/>
        <v>0</v>
      </c>
      <c r="BB189" s="137">
        <f t="shared" si="213"/>
        <v>0</v>
      </c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</row>
    <row r="190" spans="1:89" customFormat="1" ht="15" customHeight="1" x14ac:dyDescent="0.25">
      <c r="A190" s="22">
        <f t="shared" si="143"/>
        <v>180</v>
      </c>
      <c r="B190" s="11"/>
      <c r="C190" s="199"/>
      <c r="D190" s="11"/>
      <c r="E190" s="12"/>
      <c r="F190" s="13"/>
      <c r="G190" s="12"/>
      <c r="H190" s="31" t="str">
        <f t="shared" si="180"/>
        <v/>
      </c>
      <c r="I190" s="12"/>
      <c r="J190" s="13"/>
      <c r="K190" s="12"/>
      <c r="L190" s="31" t="str">
        <f t="shared" si="181"/>
        <v/>
      </c>
      <c r="M190" s="131" t="str">
        <f t="shared" si="182"/>
        <v/>
      </c>
      <c r="N190" s="181" t="str">
        <f t="shared" si="183"/>
        <v/>
      </c>
      <c r="O190" s="190"/>
      <c r="P190" s="192"/>
      <c r="Q190" s="132" t="str">
        <f t="shared" si="184"/>
        <v/>
      </c>
      <c r="R190" s="133"/>
      <c r="S190" s="133"/>
      <c r="T190" s="139"/>
      <c r="U190" s="140"/>
      <c r="V190" s="22"/>
      <c r="X190">
        <f t="shared" si="178"/>
        <v>0</v>
      </c>
      <c r="Y190" s="24">
        <f t="shared" si="185"/>
        <v>1</v>
      </c>
      <c r="Z190" s="24">
        <f t="shared" si="186"/>
        <v>0</v>
      </c>
      <c r="AA190" s="24">
        <f t="shared" si="187"/>
        <v>0</v>
      </c>
      <c r="AB190" s="136">
        <f t="shared" si="188"/>
        <v>0</v>
      </c>
      <c r="AC190" s="24">
        <f t="shared" si="189"/>
        <v>0</v>
      </c>
      <c r="AD190" s="24">
        <f t="shared" si="190"/>
        <v>0</v>
      </c>
      <c r="AE190" s="24">
        <f t="shared" si="191"/>
        <v>0</v>
      </c>
      <c r="AF190" s="24">
        <f t="shared" si="192"/>
        <v>0</v>
      </c>
      <c r="AG190" s="24">
        <f t="shared" si="193"/>
        <v>0</v>
      </c>
      <c r="AH190" s="24">
        <f t="shared" si="194"/>
        <v>0</v>
      </c>
      <c r="AI190" s="24">
        <f t="shared" si="195"/>
        <v>0</v>
      </c>
      <c r="AJ190" s="262">
        <f t="shared" si="179"/>
        <v>0</v>
      </c>
      <c r="AK190" s="262">
        <f t="shared" si="196"/>
        <v>0</v>
      </c>
      <c r="AL190" s="262">
        <f t="shared" si="197"/>
        <v>0</v>
      </c>
      <c r="AM190" s="248">
        <f t="shared" si="198"/>
        <v>0</v>
      </c>
      <c r="AN190" s="250">
        <f t="shared" si="199"/>
        <v>0</v>
      </c>
      <c r="AO190" s="24">
        <f t="shared" si="200"/>
        <v>0</v>
      </c>
      <c r="AP190" s="24">
        <f t="shared" si="201"/>
        <v>0</v>
      </c>
      <c r="AQ190" s="24">
        <f t="shared" si="202"/>
        <v>0</v>
      </c>
      <c r="AR190" s="24">
        <f t="shared" si="203"/>
        <v>0</v>
      </c>
      <c r="AS190">
        <f t="shared" si="204"/>
        <v>0</v>
      </c>
      <c r="AT190">
        <f t="shared" si="205"/>
        <v>0</v>
      </c>
      <c r="AU190" s="137">
        <f t="shared" si="206"/>
        <v>0</v>
      </c>
      <c r="AV190" s="138">
        <f t="shared" si="207"/>
        <v>1</v>
      </c>
      <c r="AW190" s="138">
        <f t="shared" si="208"/>
        <v>9.9999999999999995E-8</v>
      </c>
      <c r="AX190">
        <f t="shared" si="209"/>
        <v>0</v>
      </c>
      <c r="AY190">
        <f t="shared" si="210"/>
        <v>0</v>
      </c>
      <c r="AZ190">
        <f t="shared" si="211"/>
        <v>1</v>
      </c>
      <c r="BA190">
        <f t="shared" si="212"/>
        <v>0</v>
      </c>
      <c r="BB190" s="137">
        <f t="shared" si="213"/>
        <v>0</v>
      </c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</row>
    <row r="191" spans="1:89" customFormat="1" ht="15" customHeight="1" x14ac:dyDescent="0.25">
      <c r="A191" s="22">
        <f t="shared" si="143"/>
        <v>181</v>
      </c>
      <c r="B191" s="11"/>
      <c r="C191" s="199"/>
      <c r="D191" s="11"/>
      <c r="E191" s="12"/>
      <c r="F191" s="13"/>
      <c r="G191" s="12"/>
      <c r="H191" s="31" t="str">
        <f t="shared" si="180"/>
        <v/>
      </c>
      <c r="I191" s="12"/>
      <c r="J191" s="13"/>
      <c r="K191" s="12"/>
      <c r="L191" s="31" t="str">
        <f t="shared" si="181"/>
        <v/>
      </c>
      <c r="M191" s="131" t="str">
        <f t="shared" si="182"/>
        <v/>
      </c>
      <c r="N191" s="181" t="str">
        <f t="shared" si="183"/>
        <v/>
      </c>
      <c r="O191" s="190"/>
      <c r="P191" s="192"/>
      <c r="Q191" s="132" t="str">
        <f t="shared" si="184"/>
        <v/>
      </c>
      <c r="R191" s="133"/>
      <c r="S191" s="133"/>
      <c r="T191" s="139"/>
      <c r="U191" s="140"/>
      <c r="V191" s="22"/>
      <c r="X191">
        <f t="shared" si="178"/>
        <v>0</v>
      </c>
      <c r="Y191" s="24">
        <f t="shared" si="185"/>
        <v>1</v>
      </c>
      <c r="Z191" s="24">
        <f t="shared" si="186"/>
        <v>0</v>
      </c>
      <c r="AA191" s="24">
        <f t="shared" si="187"/>
        <v>0</v>
      </c>
      <c r="AB191" s="136">
        <f t="shared" si="188"/>
        <v>0</v>
      </c>
      <c r="AC191" s="24">
        <f t="shared" si="189"/>
        <v>0</v>
      </c>
      <c r="AD191" s="24">
        <f t="shared" si="190"/>
        <v>0</v>
      </c>
      <c r="AE191" s="24">
        <f t="shared" si="191"/>
        <v>0</v>
      </c>
      <c r="AF191" s="24">
        <f t="shared" si="192"/>
        <v>0</v>
      </c>
      <c r="AG191" s="24">
        <f t="shared" si="193"/>
        <v>0</v>
      </c>
      <c r="AH191" s="24">
        <f t="shared" si="194"/>
        <v>0</v>
      </c>
      <c r="AI191" s="24">
        <f t="shared" si="195"/>
        <v>0</v>
      </c>
      <c r="AJ191" s="262">
        <f t="shared" si="179"/>
        <v>0</v>
      </c>
      <c r="AK191" s="262">
        <f t="shared" si="196"/>
        <v>0</v>
      </c>
      <c r="AL191" s="262">
        <f t="shared" si="197"/>
        <v>0</v>
      </c>
      <c r="AM191" s="248">
        <f t="shared" si="198"/>
        <v>0</v>
      </c>
      <c r="AN191" s="250">
        <f t="shared" si="199"/>
        <v>0</v>
      </c>
      <c r="AO191" s="24">
        <f t="shared" si="200"/>
        <v>0</v>
      </c>
      <c r="AP191" s="24">
        <f t="shared" si="201"/>
        <v>0</v>
      </c>
      <c r="AQ191" s="24">
        <f t="shared" si="202"/>
        <v>0</v>
      </c>
      <c r="AR191" s="24">
        <f t="shared" si="203"/>
        <v>0</v>
      </c>
      <c r="AS191">
        <f t="shared" si="204"/>
        <v>0</v>
      </c>
      <c r="AT191">
        <f t="shared" si="205"/>
        <v>0</v>
      </c>
      <c r="AU191" s="137">
        <f t="shared" si="206"/>
        <v>0</v>
      </c>
      <c r="AV191" s="138">
        <f t="shared" si="207"/>
        <v>1</v>
      </c>
      <c r="AW191" s="138">
        <f t="shared" si="208"/>
        <v>9.9999999999999995E-8</v>
      </c>
      <c r="AX191">
        <f t="shared" si="209"/>
        <v>0</v>
      </c>
      <c r="AY191">
        <f t="shared" si="210"/>
        <v>0</v>
      </c>
      <c r="AZ191">
        <f t="shared" si="211"/>
        <v>1</v>
      </c>
      <c r="BA191">
        <f t="shared" si="212"/>
        <v>0</v>
      </c>
      <c r="BB191" s="137">
        <f t="shared" si="213"/>
        <v>0</v>
      </c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</row>
    <row r="192" spans="1:89" customFormat="1" ht="15" customHeight="1" x14ac:dyDescent="0.25">
      <c r="A192" s="22">
        <f t="shared" si="143"/>
        <v>182</v>
      </c>
      <c r="B192" s="11"/>
      <c r="C192" s="199"/>
      <c r="D192" s="11"/>
      <c r="E192" s="12"/>
      <c r="F192" s="13"/>
      <c r="G192" s="12"/>
      <c r="H192" s="31" t="str">
        <f t="shared" si="180"/>
        <v/>
      </c>
      <c r="I192" s="12"/>
      <c r="J192" s="13"/>
      <c r="K192" s="12"/>
      <c r="L192" s="31" t="str">
        <f t="shared" si="181"/>
        <v/>
      </c>
      <c r="M192" s="131" t="str">
        <f t="shared" si="182"/>
        <v/>
      </c>
      <c r="N192" s="181" t="str">
        <f t="shared" si="183"/>
        <v/>
      </c>
      <c r="O192" s="190"/>
      <c r="P192" s="192"/>
      <c r="Q192" s="132" t="str">
        <f t="shared" si="184"/>
        <v/>
      </c>
      <c r="R192" s="133"/>
      <c r="S192" s="133"/>
      <c r="T192" s="139"/>
      <c r="U192" s="140"/>
      <c r="V192" s="22"/>
      <c r="X192">
        <f t="shared" si="178"/>
        <v>0</v>
      </c>
      <c r="Y192" s="24">
        <f t="shared" si="185"/>
        <v>1</v>
      </c>
      <c r="Z192" s="24">
        <f t="shared" si="186"/>
        <v>0</v>
      </c>
      <c r="AA192" s="24">
        <f t="shared" si="187"/>
        <v>0</v>
      </c>
      <c r="AB192" s="136">
        <f t="shared" si="188"/>
        <v>0</v>
      </c>
      <c r="AC192" s="24">
        <f t="shared" si="189"/>
        <v>0</v>
      </c>
      <c r="AD192" s="24">
        <f t="shared" si="190"/>
        <v>0</v>
      </c>
      <c r="AE192" s="24">
        <f t="shared" si="191"/>
        <v>0</v>
      </c>
      <c r="AF192" s="24">
        <f t="shared" si="192"/>
        <v>0</v>
      </c>
      <c r="AG192" s="24">
        <f t="shared" si="193"/>
        <v>0</v>
      </c>
      <c r="AH192" s="24">
        <f t="shared" si="194"/>
        <v>0</v>
      </c>
      <c r="AI192" s="24">
        <f t="shared" si="195"/>
        <v>0</v>
      </c>
      <c r="AJ192" s="262">
        <f t="shared" si="179"/>
        <v>0</v>
      </c>
      <c r="AK192" s="262">
        <f t="shared" si="196"/>
        <v>0</v>
      </c>
      <c r="AL192" s="262">
        <f t="shared" si="197"/>
        <v>0</v>
      </c>
      <c r="AM192" s="248">
        <f t="shared" si="198"/>
        <v>0</v>
      </c>
      <c r="AN192" s="250">
        <f t="shared" si="199"/>
        <v>0</v>
      </c>
      <c r="AO192" s="24">
        <f t="shared" si="200"/>
        <v>0</v>
      </c>
      <c r="AP192" s="24">
        <f t="shared" si="201"/>
        <v>0</v>
      </c>
      <c r="AQ192" s="24">
        <f t="shared" si="202"/>
        <v>0</v>
      </c>
      <c r="AR192" s="24">
        <f t="shared" si="203"/>
        <v>0</v>
      </c>
      <c r="AS192">
        <f t="shared" si="204"/>
        <v>0</v>
      </c>
      <c r="AT192">
        <f t="shared" si="205"/>
        <v>0</v>
      </c>
      <c r="AU192" s="137">
        <f t="shared" si="206"/>
        <v>0</v>
      </c>
      <c r="AV192" s="138">
        <f t="shared" si="207"/>
        <v>1</v>
      </c>
      <c r="AW192" s="138">
        <f t="shared" si="208"/>
        <v>9.9999999999999995E-8</v>
      </c>
      <c r="AX192">
        <f t="shared" si="209"/>
        <v>0</v>
      </c>
      <c r="AY192">
        <f t="shared" si="210"/>
        <v>0</v>
      </c>
      <c r="AZ192">
        <f t="shared" si="211"/>
        <v>1</v>
      </c>
      <c r="BA192">
        <f t="shared" si="212"/>
        <v>0</v>
      </c>
      <c r="BB192" s="137">
        <f t="shared" si="213"/>
        <v>0</v>
      </c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</row>
    <row r="193" spans="1:89" customFormat="1" ht="15" customHeight="1" x14ac:dyDescent="0.25">
      <c r="A193" s="22">
        <f t="shared" si="143"/>
        <v>183</v>
      </c>
      <c r="B193" s="11"/>
      <c r="C193" s="199"/>
      <c r="D193" s="11"/>
      <c r="E193" s="12"/>
      <c r="F193" s="13"/>
      <c r="G193" s="12"/>
      <c r="H193" s="31" t="str">
        <f t="shared" si="180"/>
        <v/>
      </c>
      <c r="I193" s="12"/>
      <c r="J193" s="13"/>
      <c r="K193" s="12"/>
      <c r="L193" s="31" t="str">
        <f t="shared" si="181"/>
        <v/>
      </c>
      <c r="M193" s="131" t="str">
        <f t="shared" si="182"/>
        <v/>
      </c>
      <c r="N193" s="181" t="str">
        <f t="shared" si="183"/>
        <v/>
      </c>
      <c r="O193" s="190"/>
      <c r="P193" s="192"/>
      <c r="Q193" s="132" t="str">
        <f t="shared" si="184"/>
        <v/>
      </c>
      <c r="R193" s="133"/>
      <c r="S193" s="133"/>
      <c r="T193" s="139"/>
      <c r="U193" s="140"/>
      <c r="V193" s="22"/>
      <c r="X193">
        <f t="shared" si="178"/>
        <v>0</v>
      </c>
      <c r="Y193" s="24">
        <f t="shared" si="185"/>
        <v>1</v>
      </c>
      <c r="Z193" s="24">
        <f t="shared" si="186"/>
        <v>0</v>
      </c>
      <c r="AA193" s="24">
        <f t="shared" si="187"/>
        <v>0</v>
      </c>
      <c r="AB193" s="136">
        <f t="shared" si="188"/>
        <v>0</v>
      </c>
      <c r="AC193" s="24">
        <f t="shared" si="189"/>
        <v>0</v>
      </c>
      <c r="AD193" s="24">
        <f t="shared" si="190"/>
        <v>0</v>
      </c>
      <c r="AE193" s="24">
        <f t="shared" si="191"/>
        <v>0</v>
      </c>
      <c r="AF193" s="24">
        <f t="shared" si="192"/>
        <v>0</v>
      </c>
      <c r="AG193" s="24">
        <f t="shared" si="193"/>
        <v>0</v>
      </c>
      <c r="AH193" s="24">
        <f t="shared" si="194"/>
        <v>0</v>
      </c>
      <c r="AI193" s="24">
        <f t="shared" si="195"/>
        <v>0</v>
      </c>
      <c r="AJ193" s="262">
        <f t="shared" si="179"/>
        <v>0</v>
      </c>
      <c r="AK193" s="262">
        <f t="shared" si="196"/>
        <v>0</v>
      </c>
      <c r="AL193" s="262">
        <f t="shared" si="197"/>
        <v>0</v>
      </c>
      <c r="AM193" s="248">
        <f t="shared" si="198"/>
        <v>0</v>
      </c>
      <c r="AN193" s="250">
        <f t="shared" si="199"/>
        <v>0</v>
      </c>
      <c r="AO193" s="24">
        <f t="shared" si="200"/>
        <v>0</v>
      </c>
      <c r="AP193" s="24">
        <f t="shared" si="201"/>
        <v>0</v>
      </c>
      <c r="AQ193" s="24">
        <f t="shared" si="202"/>
        <v>0</v>
      </c>
      <c r="AR193" s="24">
        <f t="shared" si="203"/>
        <v>0</v>
      </c>
      <c r="AS193">
        <f t="shared" si="204"/>
        <v>0</v>
      </c>
      <c r="AT193">
        <f t="shared" si="205"/>
        <v>0</v>
      </c>
      <c r="AU193" s="137">
        <f t="shared" si="206"/>
        <v>0</v>
      </c>
      <c r="AV193" s="138">
        <f t="shared" si="207"/>
        <v>1</v>
      </c>
      <c r="AW193" s="138">
        <f t="shared" si="208"/>
        <v>9.9999999999999995E-8</v>
      </c>
      <c r="AX193">
        <f t="shared" si="209"/>
        <v>0</v>
      </c>
      <c r="AY193">
        <f t="shared" si="210"/>
        <v>0</v>
      </c>
      <c r="AZ193">
        <f t="shared" si="211"/>
        <v>1</v>
      </c>
      <c r="BA193">
        <f t="shared" si="212"/>
        <v>0</v>
      </c>
      <c r="BB193" s="137">
        <f t="shared" si="213"/>
        <v>0</v>
      </c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</row>
    <row r="194" spans="1:89" customFormat="1" ht="15" customHeight="1" x14ac:dyDescent="0.25">
      <c r="A194" s="22">
        <f t="shared" si="143"/>
        <v>184</v>
      </c>
      <c r="B194" s="11"/>
      <c r="C194" s="199"/>
      <c r="D194" s="11"/>
      <c r="E194" s="12"/>
      <c r="F194" s="13"/>
      <c r="G194" s="12"/>
      <c r="H194" s="31" t="str">
        <f t="shared" si="180"/>
        <v/>
      </c>
      <c r="I194" s="12"/>
      <c r="J194" s="13"/>
      <c r="K194" s="12"/>
      <c r="L194" s="31" t="str">
        <f t="shared" si="181"/>
        <v/>
      </c>
      <c r="M194" s="131" t="str">
        <f t="shared" si="182"/>
        <v/>
      </c>
      <c r="N194" s="181" t="str">
        <f t="shared" si="183"/>
        <v/>
      </c>
      <c r="O194" s="190"/>
      <c r="P194" s="192"/>
      <c r="Q194" s="132" t="str">
        <f t="shared" si="184"/>
        <v/>
      </c>
      <c r="R194" s="133"/>
      <c r="S194" s="133"/>
      <c r="T194" s="139"/>
      <c r="U194" s="140"/>
      <c r="V194" s="22"/>
      <c r="X194">
        <f t="shared" si="178"/>
        <v>0</v>
      </c>
      <c r="Y194" s="24">
        <f t="shared" si="185"/>
        <v>1</v>
      </c>
      <c r="Z194" s="24">
        <f t="shared" si="186"/>
        <v>0</v>
      </c>
      <c r="AA194" s="24">
        <f t="shared" si="187"/>
        <v>0</v>
      </c>
      <c r="AB194" s="136">
        <f t="shared" si="188"/>
        <v>0</v>
      </c>
      <c r="AC194" s="24">
        <f t="shared" si="189"/>
        <v>0</v>
      </c>
      <c r="AD194" s="24">
        <f t="shared" si="190"/>
        <v>0</v>
      </c>
      <c r="AE194" s="24">
        <f t="shared" si="191"/>
        <v>0</v>
      </c>
      <c r="AF194" s="24">
        <f t="shared" si="192"/>
        <v>0</v>
      </c>
      <c r="AG194" s="24">
        <f t="shared" si="193"/>
        <v>0</v>
      </c>
      <c r="AH194" s="24">
        <f t="shared" si="194"/>
        <v>0</v>
      </c>
      <c r="AI194" s="24">
        <f t="shared" si="195"/>
        <v>0</v>
      </c>
      <c r="AJ194" s="262">
        <f t="shared" si="179"/>
        <v>0</v>
      </c>
      <c r="AK194" s="262">
        <f t="shared" si="196"/>
        <v>0</v>
      </c>
      <c r="AL194" s="262">
        <f t="shared" si="197"/>
        <v>0</v>
      </c>
      <c r="AM194" s="248">
        <f t="shared" si="198"/>
        <v>0</v>
      </c>
      <c r="AN194" s="250">
        <f t="shared" si="199"/>
        <v>0</v>
      </c>
      <c r="AO194" s="24">
        <f t="shared" si="200"/>
        <v>0</v>
      </c>
      <c r="AP194" s="24">
        <f t="shared" si="201"/>
        <v>0</v>
      </c>
      <c r="AQ194" s="24">
        <f t="shared" si="202"/>
        <v>0</v>
      </c>
      <c r="AR194" s="24">
        <f t="shared" si="203"/>
        <v>0</v>
      </c>
      <c r="AS194">
        <f t="shared" si="204"/>
        <v>0</v>
      </c>
      <c r="AT194">
        <f t="shared" si="205"/>
        <v>0</v>
      </c>
      <c r="AU194" s="137">
        <f t="shared" si="206"/>
        <v>0</v>
      </c>
      <c r="AV194" s="138">
        <f t="shared" si="207"/>
        <v>1</v>
      </c>
      <c r="AW194" s="138">
        <f t="shared" si="208"/>
        <v>9.9999999999999995E-8</v>
      </c>
      <c r="AX194">
        <f t="shared" si="209"/>
        <v>0</v>
      </c>
      <c r="AY194">
        <f t="shared" si="210"/>
        <v>0</v>
      </c>
      <c r="AZ194">
        <f t="shared" si="211"/>
        <v>1</v>
      </c>
      <c r="BA194">
        <f t="shared" si="212"/>
        <v>0</v>
      </c>
      <c r="BB194" s="137">
        <f t="shared" si="213"/>
        <v>0</v>
      </c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</row>
    <row r="195" spans="1:89" customFormat="1" ht="15" customHeight="1" x14ac:dyDescent="0.25">
      <c r="A195" s="22">
        <f t="shared" si="143"/>
        <v>185</v>
      </c>
      <c r="B195" s="11"/>
      <c r="C195" s="199"/>
      <c r="D195" s="11"/>
      <c r="E195" s="12"/>
      <c r="F195" s="13"/>
      <c r="G195" s="12"/>
      <c r="H195" s="31" t="str">
        <f t="shared" si="180"/>
        <v/>
      </c>
      <c r="I195" s="12"/>
      <c r="J195" s="13"/>
      <c r="K195" s="12"/>
      <c r="L195" s="31" t="str">
        <f t="shared" si="181"/>
        <v/>
      </c>
      <c r="M195" s="131" t="str">
        <f t="shared" si="182"/>
        <v/>
      </c>
      <c r="N195" s="181" t="str">
        <f t="shared" si="183"/>
        <v/>
      </c>
      <c r="O195" s="190"/>
      <c r="P195" s="192"/>
      <c r="Q195" s="132" t="str">
        <f t="shared" si="184"/>
        <v/>
      </c>
      <c r="R195" s="133"/>
      <c r="S195" s="133"/>
      <c r="T195" s="139"/>
      <c r="U195" s="140"/>
      <c r="V195" s="22"/>
      <c r="X195">
        <f t="shared" si="178"/>
        <v>0</v>
      </c>
      <c r="Y195" s="24">
        <f t="shared" si="185"/>
        <v>1</v>
      </c>
      <c r="Z195" s="24">
        <f t="shared" si="186"/>
        <v>0</v>
      </c>
      <c r="AA195" s="24">
        <f t="shared" si="187"/>
        <v>0</v>
      </c>
      <c r="AB195" s="136">
        <f t="shared" si="188"/>
        <v>0</v>
      </c>
      <c r="AC195" s="24">
        <f t="shared" si="189"/>
        <v>0</v>
      </c>
      <c r="AD195" s="24">
        <f t="shared" si="190"/>
        <v>0</v>
      </c>
      <c r="AE195" s="24">
        <f t="shared" si="191"/>
        <v>0</v>
      </c>
      <c r="AF195" s="24">
        <f t="shared" si="192"/>
        <v>0</v>
      </c>
      <c r="AG195" s="24">
        <f t="shared" si="193"/>
        <v>0</v>
      </c>
      <c r="AH195" s="24">
        <f t="shared" si="194"/>
        <v>0</v>
      </c>
      <c r="AI195" s="24">
        <f t="shared" si="195"/>
        <v>0</v>
      </c>
      <c r="AJ195" s="262">
        <f t="shared" si="179"/>
        <v>0</v>
      </c>
      <c r="AK195" s="262">
        <f t="shared" si="196"/>
        <v>0</v>
      </c>
      <c r="AL195" s="262">
        <f t="shared" si="197"/>
        <v>0</v>
      </c>
      <c r="AM195" s="248">
        <f t="shared" si="198"/>
        <v>0</v>
      </c>
      <c r="AN195" s="250">
        <f t="shared" si="199"/>
        <v>0</v>
      </c>
      <c r="AO195" s="24">
        <f t="shared" si="200"/>
        <v>0</v>
      </c>
      <c r="AP195" s="24">
        <f t="shared" si="201"/>
        <v>0</v>
      </c>
      <c r="AQ195" s="24">
        <f t="shared" si="202"/>
        <v>0</v>
      </c>
      <c r="AR195" s="24">
        <f t="shared" si="203"/>
        <v>0</v>
      </c>
      <c r="AS195">
        <f t="shared" si="204"/>
        <v>0</v>
      </c>
      <c r="AT195">
        <f t="shared" si="205"/>
        <v>0</v>
      </c>
      <c r="AU195" s="137">
        <f t="shared" si="206"/>
        <v>0</v>
      </c>
      <c r="AV195" s="138">
        <f t="shared" si="207"/>
        <v>1</v>
      </c>
      <c r="AW195" s="138">
        <f t="shared" si="208"/>
        <v>9.9999999999999995E-8</v>
      </c>
      <c r="AX195">
        <f t="shared" si="209"/>
        <v>0</v>
      </c>
      <c r="AY195">
        <f t="shared" si="210"/>
        <v>0</v>
      </c>
      <c r="AZ195">
        <f t="shared" si="211"/>
        <v>1</v>
      </c>
      <c r="BA195">
        <f t="shared" si="212"/>
        <v>0</v>
      </c>
      <c r="BB195" s="137">
        <f t="shared" si="213"/>
        <v>0</v>
      </c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</row>
    <row r="196" spans="1:89" customFormat="1" ht="15" customHeight="1" x14ac:dyDescent="0.25">
      <c r="A196" s="22">
        <f t="shared" si="143"/>
        <v>186</v>
      </c>
      <c r="B196" s="11"/>
      <c r="C196" s="199"/>
      <c r="D196" s="11"/>
      <c r="E196" s="12"/>
      <c r="F196" s="13"/>
      <c r="G196" s="12"/>
      <c r="H196" s="31" t="str">
        <f t="shared" si="180"/>
        <v/>
      </c>
      <c r="I196" s="12"/>
      <c r="J196" s="13"/>
      <c r="K196" s="12"/>
      <c r="L196" s="31" t="str">
        <f t="shared" si="181"/>
        <v/>
      </c>
      <c r="M196" s="131" t="str">
        <f t="shared" si="182"/>
        <v/>
      </c>
      <c r="N196" s="181" t="str">
        <f t="shared" si="183"/>
        <v/>
      </c>
      <c r="O196" s="190"/>
      <c r="P196" s="192"/>
      <c r="Q196" s="132" t="str">
        <f t="shared" si="184"/>
        <v/>
      </c>
      <c r="R196" s="133"/>
      <c r="S196" s="133"/>
      <c r="T196" s="139"/>
      <c r="U196" s="140"/>
      <c r="V196" s="22"/>
      <c r="X196">
        <f t="shared" si="178"/>
        <v>0</v>
      </c>
      <c r="Y196" s="24">
        <f t="shared" si="185"/>
        <v>1</v>
      </c>
      <c r="Z196" s="24">
        <f t="shared" si="186"/>
        <v>0</v>
      </c>
      <c r="AA196" s="24">
        <f t="shared" si="187"/>
        <v>0</v>
      </c>
      <c r="AB196" s="136">
        <f t="shared" si="188"/>
        <v>0</v>
      </c>
      <c r="AC196" s="24">
        <f t="shared" si="189"/>
        <v>0</v>
      </c>
      <c r="AD196" s="24">
        <f t="shared" si="190"/>
        <v>0</v>
      </c>
      <c r="AE196" s="24">
        <f t="shared" si="191"/>
        <v>0</v>
      </c>
      <c r="AF196" s="24">
        <f t="shared" si="192"/>
        <v>0</v>
      </c>
      <c r="AG196" s="24">
        <f t="shared" si="193"/>
        <v>0</v>
      </c>
      <c r="AH196" s="24">
        <f t="shared" si="194"/>
        <v>0</v>
      </c>
      <c r="AI196" s="24">
        <f t="shared" si="195"/>
        <v>0</v>
      </c>
      <c r="AJ196" s="262">
        <f t="shared" si="179"/>
        <v>0</v>
      </c>
      <c r="AK196" s="262">
        <f t="shared" si="196"/>
        <v>0</v>
      </c>
      <c r="AL196" s="262">
        <f t="shared" si="197"/>
        <v>0</v>
      </c>
      <c r="AM196" s="248">
        <f t="shared" si="198"/>
        <v>0</v>
      </c>
      <c r="AN196" s="250">
        <f t="shared" si="199"/>
        <v>0</v>
      </c>
      <c r="AO196" s="24">
        <f t="shared" si="200"/>
        <v>0</v>
      </c>
      <c r="AP196" s="24">
        <f t="shared" si="201"/>
        <v>0</v>
      </c>
      <c r="AQ196" s="24">
        <f t="shared" si="202"/>
        <v>0</v>
      </c>
      <c r="AR196" s="24">
        <f t="shared" si="203"/>
        <v>0</v>
      </c>
      <c r="AS196">
        <f t="shared" si="204"/>
        <v>0</v>
      </c>
      <c r="AT196">
        <f t="shared" si="205"/>
        <v>0</v>
      </c>
      <c r="AU196" s="137">
        <f t="shared" si="206"/>
        <v>0</v>
      </c>
      <c r="AV196" s="138">
        <f t="shared" si="207"/>
        <v>1</v>
      </c>
      <c r="AW196" s="138">
        <f t="shared" si="208"/>
        <v>9.9999999999999995E-8</v>
      </c>
      <c r="AX196">
        <f t="shared" si="209"/>
        <v>0</v>
      </c>
      <c r="AY196">
        <f t="shared" si="210"/>
        <v>0</v>
      </c>
      <c r="AZ196">
        <f t="shared" si="211"/>
        <v>1</v>
      </c>
      <c r="BA196">
        <f t="shared" si="212"/>
        <v>0</v>
      </c>
      <c r="BB196" s="137">
        <f t="shared" si="213"/>
        <v>0</v>
      </c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</row>
    <row r="197" spans="1:89" customFormat="1" ht="15" customHeight="1" x14ac:dyDescent="0.25">
      <c r="A197" s="22">
        <f t="shared" si="143"/>
        <v>187</v>
      </c>
      <c r="B197" s="11"/>
      <c r="C197" s="199"/>
      <c r="D197" s="11"/>
      <c r="E197" s="12"/>
      <c r="F197" s="13"/>
      <c r="G197" s="12"/>
      <c r="H197" s="31" t="str">
        <f t="shared" si="180"/>
        <v/>
      </c>
      <c r="I197" s="12"/>
      <c r="J197" s="13"/>
      <c r="K197" s="12"/>
      <c r="L197" s="31" t="str">
        <f t="shared" si="181"/>
        <v/>
      </c>
      <c r="M197" s="131" t="str">
        <f t="shared" si="182"/>
        <v/>
      </c>
      <c r="N197" s="181" t="str">
        <f t="shared" si="183"/>
        <v/>
      </c>
      <c r="O197" s="190"/>
      <c r="P197" s="192"/>
      <c r="Q197" s="132" t="str">
        <f t="shared" si="184"/>
        <v/>
      </c>
      <c r="R197" s="133"/>
      <c r="S197" s="133"/>
      <c r="T197" s="139"/>
      <c r="U197" s="140"/>
      <c r="V197" s="22"/>
      <c r="X197">
        <f t="shared" si="178"/>
        <v>0</v>
      </c>
      <c r="Y197" s="24">
        <f t="shared" si="185"/>
        <v>1</v>
      </c>
      <c r="Z197" s="24">
        <f t="shared" si="186"/>
        <v>0</v>
      </c>
      <c r="AA197" s="24">
        <f t="shared" si="187"/>
        <v>0</v>
      </c>
      <c r="AB197" s="136">
        <f t="shared" si="188"/>
        <v>0</v>
      </c>
      <c r="AC197" s="24">
        <f t="shared" si="189"/>
        <v>0</v>
      </c>
      <c r="AD197" s="24">
        <f t="shared" si="190"/>
        <v>0</v>
      </c>
      <c r="AE197" s="24">
        <f t="shared" si="191"/>
        <v>0</v>
      </c>
      <c r="AF197" s="24">
        <f t="shared" si="192"/>
        <v>0</v>
      </c>
      <c r="AG197" s="24">
        <f t="shared" si="193"/>
        <v>0</v>
      </c>
      <c r="AH197" s="24">
        <f t="shared" si="194"/>
        <v>0</v>
      </c>
      <c r="AI197" s="24">
        <f t="shared" si="195"/>
        <v>0</v>
      </c>
      <c r="AJ197" s="262">
        <f t="shared" si="179"/>
        <v>0</v>
      </c>
      <c r="AK197" s="262">
        <f t="shared" si="196"/>
        <v>0</v>
      </c>
      <c r="AL197" s="262">
        <f t="shared" si="197"/>
        <v>0</v>
      </c>
      <c r="AM197" s="248">
        <f t="shared" si="198"/>
        <v>0</v>
      </c>
      <c r="AN197" s="250">
        <f t="shared" si="199"/>
        <v>0</v>
      </c>
      <c r="AO197" s="24">
        <f t="shared" si="200"/>
        <v>0</v>
      </c>
      <c r="AP197" s="24">
        <f t="shared" si="201"/>
        <v>0</v>
      </c>
      <c r="AQ197" s="24">
        <f t="shared" si="202"/>
        <v>0</v>
      </c>
      <c r="AR197" s="24">
        <f t="shared" si="203"/>
        <v>0</v>
      </c>
      <c r="AS197">
        <f t="shared" si="204"/>
        <v>0</v>
      </c>
      <c r="AT197">
        <f t="shared" si="205"/>
        <v>0</v>
      </c>
      <c r="AU197" s="137">
        <f t="shared" si="206"/>
        <v>0</v>
      </c>
      <c r="AV197" s="138">
        <f t="shared" si="207"/>
        <v>1</v>
      </c>
      <c r="AW197" s="138">
        <f t="shared" si="208"/>
        <v>9.9999999999999995E-8</v>
      </c>
      <c r="AX197">
        <f t="shared" si="209"/>
        <v>0</v>
      </c>
      <c r="AY197">
        <f t="shared" si="210"/>
        <v>0</v>
      </c>
      <c r="AZ197">
        <f t="shared" si="211"/>
        <v>1</v>
      </c>
      <c r="BA197">
        <f t="shared" si="212"/>
        <v>0</v>
      </c>
      <c r="BB197" s="137">
        <f t="shared" si="213"/>
        <v>0</v>
      </c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</row>
    <row r="198" spans="1:89" customFormat="1" ht="15" customHeight="1" x14ac:dyDescent="0.25">
      <c r="A198" s="22">
        <f t="shared" si="143"/>
        <v>188</v>
      </c>
      <c r="B198" s="11"/>
      <c r="C198" s="199"/>
      <c r="D198" s="11"/>
      <c r="E198" s="12"/>
      <c r="F198" s="13"/>
      <c r="G198" s="12"/>
      <c r="H198" s="31" t="str">
        <f t="shared" si="180"/>
        <v/>
      </c>
      <c r="I198" s="12"/>
      <c r="J198" s="13"/>
      <c r="K198" s="12"/>
      <c r="L198" s="31" t="str">
        <f t="shared" si="181"/>
        <v/>
      </c>
      <c r="M198" s="131" t="str">
        <f t="shared" si="182"/>
        <v/>
      </c>
      <c r="N198" s="181" t="str">
        <f t="shared" si="183"/>
        <v/>
      </c>
      <c r="O198" s="190"/>
      <c r="P198" s="192"/>
      <c r="Q198" s="132" t="str">
        <f t="shared" si="184"/>
        <v/>
      </c>
      <c r="R198" s="133"/>
      <c r="S198" s="133"/>
      <c r="T198" s="139"/>
      <c r="U198" s="140"/>
      <c r="V198" s="22"/>
      <c r="X198">
        <f t="shared" si="178"/>
        <v>0</v>
      </c>
      <c r="Y198" s="24">
        <f t="shared" si="185"/>
        <v>1</v>
      </c>
      <c r="Z198" s="24">
        <f t="shared" si="186"/>
        <v>0</v>
      </c>
      <c r="AA198" s="24">
        <f t="shared" si="187"/>
        <v>0</v>
      </c>
      <c r="AB198" s="136">
        <f t="shared" si="188"/>
        <v>0</v>
      </c>
      <c r="AC198" s="24">
        <f t="shared" si="189"/>
        <v>0</v>
      </c>
      <c r="AD198" s="24">
        <f t="shared" si="190"/>
        <v>0</v>
      </c>
      <c r="AE198" s="24">
        <f t="shared" si="191"/>
        <v>0</v>
      </c>
      <c r="AF198" s="24">
        <f t="shared" si="192"/>
        <v>0</v>
      </c>
      <c r="AG198" s="24">
        <f t="shared" si="193"/>
        <v>0</v>
      </c>
      <c r="AH198" s="24">
        <f t="shared" si="194"/>
        <v>0</v>
      </c>
      <c r="AI198" s="24">
        <f t="shared" si="195"/>
        <v>0</v>
      </c>
      <c r="AJ198" s="262">
        <f t="shared" si="179"/>
        <v>0</v>
      </c>
      <c r="AK198" s="262">
        <f t="shared" si="196"/>
        <v>0</v>
      </c>
      <c r="AL198" s="262">
        <f t="shared" si="197"/>
        <v>0</v>
      </c>
      <c r="AM198" s="248">
        <f t="shared" si="198"/>
        <v>0</v>
      </c>
      <c r="AN198" s="250">
        <f t="shared" si="199"/>
        <v>0</v>
      </c>
      <c r="AO198" s="24">
        <f t="shared" si="200"/>
        <v>0</v>
      </c>
      <c r="AP198" s="24">
        <f t="shared" si="201"/>
        <v>0</v>
      </c>
      <c r="AQ198" s="24">
        <f t="shared" si="202"/>
        <v>0</v>
      </c>
      <c r="AR198" s="24">
        <f t="shared" si="203"/>
        <v>0</v>
      </c>
      <c r="AS198">
        <f t="shared" si="204"/>
        <v>0</v>
      </c>
      <c r="AT198">
        <f t="shared" si="205"/>
        <v>0</v>
      </c>
      <c r="AU198" s="137">
        <f t="shared" si="206"/>
        <v>0</v>
      </c>
      <c r="AV198" s="138">
        <f t="shared" si="207"/>
        <v>1</v>
      </c>
      <c r="AW198" s="138">
        <f t="shared" si="208"/>
        <v>9.9999999999999995E-8</v>
      </c>
      <c r="AX198">
        <f t="shared" si="209"/>
        <v>0</v>
      </c>
      <c r="AY198">
        <f t="shared" si="210"/>
        <v>0</v>
      </c>
      <c r="AZ198">
        <f t="shared" si="211"/>
        <v>1</v>
      </c>
      <c r="BA198">
        <f t="shared" si="212"/>
        <v>0</v>
      </c>
      <c r="BB198" s="137">
        <f t="shared" si="213"/>
        <v>0</v>
      </c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</row>
    <row r="199" spans="1:89" customFormat="1" ht="15" customHeight="1" x14ac:dyDescent="0.25">
      <c r="A199" s="22">
        <f t="shared" si="143"/>
        <v>189</v>
      </c>
      <c r="B199" s="11"/>
      <c r="C199" s="199"/>
      <c r="D199" s="11"/>
      <c r="E199" s="12"/>
      <c r="F199" s="13"/>
      <c r="G199" s="12"/>
      <c r="H199" s="31" t="str">
        <f t="shared" si="180"/>
        <v/>
      </c>
      <c r="I199" s="12"/>
      <c r="J199" s="13"/>
      <c r="K199" s="12"/>
      <c r="L199" s="31" t="str">
        <f t="shared" si="181"/>
        <v/>
      </c>
      <c r="M199" s="131" t="str">
        <f t="shared" si="182"/>
        <v/>
      </c>
      <c r="N199" s="181" t="str">
        <f t="shared" si="183"/>
        <v/>
      </c>
      <c r="O199" s="190"/>
      <c r="P199" s="192"/>
      <c r="Q199" s="132" t="str">
        <f t="shared" si="184"/>
        <v/>
      </c>
      <c r="R199" s="133"/>
      <c r="S199" s="133"/>
      <c r="T199" s="139"/>
      <c r="U199" s="140"/>
      <c r="V199" s="22"/>
      <c r="X199">
        <f t="shared" si="178"/>
        <v>0</v>
      </c>
      <c r="Y199" s="24">
        <f t="shared" si="185"/>
        <v>1</v>
      </c>
      <c r="Z199" s="24">
        <f t="shared" si="186"/>
        <v>0</v>
      </c>
      <c r="AA199" s="24">
        <f t="shared" si="187"/>
        <v>0</v>
      </c>
      <c r="AB199" s="136">
        <f t="shared" si="188"/>
        <v>0</v>
      </c>
      <c r="AC199" s="24">
        <f t="shared" si="189"/>
        <v>0</v>
      </c>
      <c r="AD199" s="24">
        <f t="shared" si="190"/>
        <v>0</v>
      </c>
      <c r="AE199" s="24">
        <f t="shared" si="191"/>
        <v>0</v>
      </c>
      <c r="AF199" s="24">
        <f t="shared" si="192"/>
        <v>0</v>
      </c>
      <c r="AG199" s="24">
        <f t="shared" si="193"/>
        <v>0</v>
      </c>
      <c r="AH199" s="24">
        <f t="shared" si="194"/>
        <v>0</v>
      </c>
      <c r="AI199" s="24">
        <f t="shared" si="195"/>
        <v>0</v>
      </c>
      <c r="AJ199" s="262">
        <f t="shared" si="179"/>
        <v>0</v>
      </c>
      <c r="AK199" s="262">
        <f t="shared" si="196"/>
        <v>0</v>
      </c>
      <c r="AL199" s="262">
        <f t="shared" si="197"/>
        <v>0</v>
      </c>
      <c r="AM199" s="248">
        <f t="shared" si="198"/>
        <v>0</v>
      </c>
      <c r="AN199" s="250">
        <f t="shared" si="199"/>
        <v>0</v>
      </c>
      <c r="AO199" s="24">
        <f t="shared" si="200"/>
        <v>0</v>
      </c>
      <c r="AP199" s="24">
        <f t="shared" si="201"/>
        <v>0</v>
      </c>
      <c r="AQ199" s="24">
        <f t="shared" si="202"/>
        <v>0</v>
      </c>
      <c r="AR199" s="24">
        <f t="shared" si="203"/>
        <v>0</v>
      </c>
      <c r="AS199">
        <f t="shared" si="204"/>
        <v>0</v>
      </c>
      <c r="AT199">
        <f t="shared" si="205"/>
        <v>0</v>
      </c>
      <c r="AU199" s="137">
        <f t="shared" si="206"/>
        <v>0</v>
      </c>
      <c r="AV199" s="138">
        <f t="shared" si="207"/>
        <v>1</v>
      </c>
      <c r="AW199" s="138">
        <f t="shared" si="208"/>
        <v>9.9999999999999995E-8</v>
      </c>
      <c r="AX199">
        <f t="shared" si="209"/>
        <v>0</v>
      </c>
      <c r="AY199">
        <f t="shared" si="210"/>
        <v>0</v>
      </c>
      <c r="AZ199">
        <f t="shared" si="211"/>
        <v>1</v>
      </c>
      <c r="BA199">
        <f t="shared" si="212"/>
        <v>0</v>
      </c>
      <c r="BB199" s="137">
        <f t="shared" si="213"/>
        <v>0</v>
      </c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</row>
    <row r="200" spans="1:89" customFormat="1" ht="15" customHeight="1" x14ac:dyDescent="0.25">
      <c r="A200" s="22">
        <f t="shared" si="143"/>
        <v>190</v>
      </c>
      <c r="B200" s="11"/>
      <c r="C200" s="199"/>
      <c r="D200" s="11"/>
      <c r="E200" s="12"/>
      <c r="F200" s="13"/>
      <c r="G200" s="12"/>
      <c r="H200" s="31" t="str">
        <f t="shared" si="180"/>
        <v/>
      </c>
      <c r="I200" s="12"/>
      <c r="J200" s="13"/>
      <c r="K200" s="12"/>
      <c r="L200" s="31" t="str">
        <f t="shared" si="181"/>
        <v/>
      </c>
      <c r="M200" s="131" t="str">
        <f t="shared" si="182"/>
        <v/>
      </c>
      <c r="N200" s="181" t="str">
        <f t="shared" si="183"/>
        <v/>
      </c>
      <c r="O200" s="190"/>
      <c r="P200" s="192"/>
      <c r="Q200" s="132" t="str">
        <f t="shared" si="184"/>
        <v/>
      </c>
      <c r="R200" s="133"/>
      <c r="S200" s="133"/>
      <c r="T200" s="139"/>
      <c r="U200" s="140"/>
      <c r="V200" s="22"/>
      <c r="X200">
        <f t="shared" si="178"/>
        <v>0</v>
      </c>
      <c r="Y200" s="24">
        <f t="shared" si="185"/>
        <v>1</v>
      </c>
      <c r="Z200" s="24">
        <f t="shared" si="186"/>
        <v>0</v>
      </c>
      <c r="AA200" s="24">
        <f t="shared" si="187"/>
        <v>0</v>
      </c>
      <c r="AB200" s="136">
        <f t="shared" si="188"/>
        <v>0</v>
      </c>
      <c r="AC200" s="24">
        <f t="shared" si="189"/>
        <v>0</v>
      </c>
      <c r="AD200" s="24">
        <f t="shared" si="190"/>
        <v>0</v>
      </c>
      <c r="AE200" s="24">
        <f t="shared" si="191"/>
        <v>0</v>
      </c>
      <c r="AF200" s="24">
        <f t="shared" si="192"/>
        <v>0</v>
      </c>
      <c r="AG200" s="24">
        <f t="shared" si="193"/>
        <v>0</v>
      </c>
      <c r="AH200" s="24">
        <f t="shared" si="194"/>
        <v>0</v>
      </c>
      <c r="AI200" s="24">
        <f t="shared" si="195"/>
        <v>0</v>
      </c>
      <c r="AJ200" s="262">
        <f t="shared" si="179"/>
        <v>0</v>
      </c>
      <c r="AK200" s="262">
        <f t="shared" si="196"/>
        <v>0</v>
      </c>
      <c r="AL200" s="262">
        <f t="shared" si="197"/>
        <v>0</v>
      </c>
      <c r="AM200" s="248">
        <f t="shared" si="198"/>
        <v>0</v>
      </c>
      <c r="AN200" s="250">
        <f t="shared" si="199"/>
        <v>0</v>
      </c>
      <c r="AO200" s="24">
        <f t="shared" si="200"/>
        <v>0</v>
      </c>
      <c r="AP200" s="24">
        <f t="shared" si="201"/>
        <v>0</v>
      </c>
      <c r="AQ200" s="24">
        <f t="shared" si="202"/>
        <v>0</v>
      </c>
      <c r="AR200" s="24">
        <f t="shared" si="203"/>
        <v>0</v>
      </c>
      <c r="AS200">
        <f t="shared" si="204"/>
        <v>0</v>
      </c>
      <c r="AT200">
        <f t="shared" si="205"/>
        <v>0</v>
      </c>
      <c r="AU200" s="137">
        <f t="shared" si="206"/>
        <v>0</v>
      </c>
      <c r="AV200" s="138">
        <f t="shared" si="207"/>
        <v>1</v>
      </c>
      <c r="AW200" s="138">
        <f t="shared" si="208"/>
        <v>9.9999999999999995E-8</v>
      </c>
      <c r="AX200">
        <f t="shared" si="209"/>
        <v>0</v>
      </c>
      <c r="AY200">
        <f t="shared" si="210"/>
        <v>0</v>
      </c>
      <c r="AZ200">
        <f t="shared" si="211"/>
        <v>1</v>
      </c>
      <c r="BA200">
        <f t="shared" si="212"/>
        <v>0</v>
      </c>
      <c r="BB200" s="137">
        <f t="shared" si="213"/>
        <v>0</v>
      </c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</row>
    <row r="201" spans="1:89" customFormat="1" ht="15" customHeight="1" x14ac:dyDescent="0.25">
      <c r="A201" s="22">
        <f t="shared" si="143"/>
        <v>191</v>
      </c>
      <c r="B201" s="11"/>
      <c r="C201" s="199"/>
      <c r="D201" s="11"/>
      <c r="E201" s="12"/>
      <c r="F201" s="13"/>
      <c r="G201" s="12"/>
      <c r="H201" s="31" t="str">
        <f t="shared" si="180"/>
        <v/>
      </c>
      <c r="I201" s="12"/>
      <c r="J201" s="13"/>
      <c r="K201" s="12"/>
      <c r="L201" s="31" t="str">
        <f t="shared" si="181"/>
        <v/>
      </c>
      <c r="M201" s="131" t="str">
        <f t="shared" si="182"/>
        <v/>
      </c>
      <c r="N201" s="181" t="str">
        <f t="shared" si="183"/>
        <v/>
      </c>
      <c r="O201" s="190"/>
      <c r="P201" s="192"/>
      <c r="Q201" s="132" t="str">
        <f t="shared" si="184"/>
        <v/>
      </c>
      <c r="R201" s="133"/>
      <c r="S201" s="133"/>
      <c r="T201" s="139"/>
      <c r="U201" s="140"/>
      <c r="V201" s="22"/>
      <c r="X201">
        <f t="shared" si="178"/>
        <v>0</v>
      </c>
      <c r="Y201" s="24">
        <f t="shared" si="185"/>
        <v>1</v>
      </c>
      <c r="Z201" s="24">
        <f t="shared" si="186"/>
        <v>0</v>
      </c>
      <c r="AA201" s="24">
        <f t="shared" si="187"/>
        <v>0</v>
      </c>
      <c r="AB201" s="136">
        <f t="shared" si="188"/>
        <v>0</v>
      </c>
      <c r="AC201" s="24">
        <f t="shared" si="189"/>
        <v>0</v>
      </c>
      <c r="AD201" s="24">
        <f t="shared" si="190"/>
        <v>0</v>
      </c>
      <c r="AE201" s="24">
        <f t="shared" si="191"/>
        <v>0</v>
      </c>
      <c r="AF201" s="24">
        <f t="shared" si="192"/>
        <v>0</v>
      </c>
      <c r="AG201" s="24">
        <f t="shared" si="193"/>
        <v>0</v>
      </c>
      <c r="AH201" s="24">
        <f t="shared" si="194"/>
        <v>0</v>
      </c>
      <c r="AI201" s="24">
        <f t="shared" si="195"/>
        <v>0</v>
      </c>
      <c r="AJ201" s="262">
        <f t="shared" si="179"/>
        <v>0</v>
      </c>
      <c r="AK201" s="262">
        <f t="shared" si="196"/>
        <v>0</v>
      </c>
      <c r="AL201" s="262">
        <f t="shared" si="197"/>
        <v>0</v>
      </c>
      <c r="AM201" s="248">
        <f t="shared" si="198"/>
        <v>0</v>
      </c>
      <c r="AN201" s="250">
        <f t="shared" si="199"/>
        <v>0</v>
      </c>
      <c r="AO201" s="24">
        <f t="shared" si="200"/>
        <v>0</v>
      </c>
      <c r="AP201" s="24">
        <f t="shared" si="201"/>
        <v>0</v>
      </c>
      <c r="AQ201" s="24">
        <f t="shared" si="202"/>
        <v>0</v>
      </c>
      <c r="AR201" s="24">
        <f t="shared" si="203"/>
        <v>0</v>
      </c>
      <c r="AS201">
        <f t="shared" si="204"/>
        <v>0</v>
      </c>
      <c r="AT201">
        <f t="shared" si="205"/>
        <v>0</v>
      </c>
      <c r="AU201" s="137">
        <f t="shared" si="206"/>
        <v>0</v>
      </c>
      <c r="AV201" s="138">
        <f t="shared" si="207"/>
        <v>1</v>
      </c>
      <c r="AW201" s="138">
        <f t="shared" si="208"/>
        <v>9.9999999999999995E-8</v>
      </c>
      <c r="AX201">
        <f t="shared" si="209"/>
        <v>0</v>
      </c>
      <c r="AY201">
        <f t="shared" si="210"/>
        <v>0</v>
      </c>
      <c r="AZ201">
        <f t="shared" si="211"/>
        <v>1</v>
      </c>
      <c r="BA201">
        <f t="shared" si="212"/>
        <v>0</v>
      </c>
      <c r="BB201" s="137">
        <f t="shared" si="213"/>
        <v>0</v>
      </c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</row>
    <row r="202" spans="1:89" customFormat="1" ht="15" customHeight="1" x14ac:dyDescent="0.25">
      <c r="A202" s="22">
        <f t="shared" si="143"/>
        <v>192</v>
      </c>
      <c r="B202" s="11"/>
      <c r="C202" s="199"/>
      <c r="D202" s="11"/>
      <c r="E202" s="12"/>
      <c r="F202" s="13"/>
      <c r="G202" s="12"/>
      <c r="H202" s="31" t="str">
        <f t="shared" si="180"/>
        <v/>
      </c>
      <c r="I202" s="12"/>
      <c r="J202" s="13"/>
      <c r="K202" s="12"/>
      <c r="L202" s="31" t="str">
        <f t="shared" si="181"/>
        <v/>
      </c>
      <c r="M202" s="131" t="str">
        <f t="shared" si="182"/>
        <v/>
      </c>
      <c r="N202" s="181" t="str">
        <f t="shared" si="183"/>
        <v/>
      </c>
      <c r="O202" s="190"/>
      <c r="P202" s="192"/>
      <c r="Q202" s="132" t="str">
        <f t="shared" si="184"/>
        <v/>
      </c>
      <c r="R202" s="133"/>
      <c r="S202" s="133"/>
      <c r="T202" s="139"/>
      <c r="U202" s="140"/>
      <c r="V202" s="22"/>
      <c r="X202">
        <f t="shared" si="178"/>
        <v>0</v>
      </c>
      <c r="Y202" s="24">
        <f t="shared" si="185"/>
        <v>1</v>
      </c>
      <c r="Z202" s="24">
        <f t="shared" si="186"/>
        <v>0</v>
      </c>
      <c r="AA202" s="24">
        <f t="shared" si="187"/>
        <v>0</v>
      </c>
      <c r="AB202" s="136">
        <f t="shared" si="188"/>
        <v>0</v>
      </c>
      <c r="AC202" s="24">
        <f t="shared" si="189"/>
        <v>0</v>
      </c>
      <c r="AD202" s="24">
        <f t="shared" si="190"/>
        <v>0</v>
      </c>
      <c r="AE202" s="24">
        <f t="shared" si="191"/>
        <v>0</v>
      </c>
      <c r="AF202" s="24">
        <f t="shared" si="192"/>
        <v>0</v>
      </c>
      <c r="AG202" s="24">
        <f t="shared" si="193"/>
        <v>0</v>
      </c>
      <c r="AH202" s="24">
        <f t="shared" si="194"/>
        <v>0</v>
      </c>
      <c r="AI202" s="24">
        <f t="shared" si="195"/>
        <v>0</v>
      </c>
      <c r="AJ202" s="262">
        <f t="shared" si="179"/>
        <v>0</v>
      </c>
      <c r="AK202" s="262">
        <f t="shared" si="196"/>
        <v>0</v>
      </c>
      <c r="AL202" s="262">
        <f t="shared" si="197"/>
        <v>0</v>
      </c>
      <c r="AM202" s="248">
        <f t="shared" si="198"/>
        <v>0</v>
      </c>
      <c r="AN202" s="250">
        <f t="shared" si="199"/>
        <v>0</v>
      </c>
      <c r="AO202" s="24">
        <f t="shared" si="200"/>
        <v>0</v>
      </c>
      <c r="AP202" s="24">
        <f t="shared" si="201"/>
        <v>0</v>
      </c>
      <c r="AQ202" s="24">
        <f t="shared" si="202"/>
        <v>0</v>
      </c>
      <c r="AR202" s="24">
        <f t="shared" si="203"/>
        <v>0</v>
      </c>
      <c r="AS202">
        <f t="shared" si="204"/>
        <v>0</v>
      </c>
      <c r="AT202">
        <f t="shared" si="205"/>
        <v>0</v>
      </c>
      <c r="AU202" s="137">
        <f t="shared" si="206"/>
        <v>0</v>
      </c>
      <c r="AV202" s="138">
        <f t="shared" si="207"/>
        <v>1</v>
      </c>
      <c r="AW202" s="138">
        <f t="shared" si="208"/>
        <v>9.9999999999999995E-8</v>
      </c>
      <c r="AX202">
        <f t="shared" si="209"/>
        <v>0</v>
      </c>
      <c r="AY202">
        <f t="shared" si="210"/>
        <v>0</v>
      </c>
      <c r="AZ202">
        <f t="shared" si="211"/>
        <v>1</v>
      </c>
      <c r="BA202">
        <f t="shared" si="212"/>
        <v>0</v>
      </c>
      <c r="BB202" s="137">
        <f t="shared" si="213"/>
        <v>0</v>
      </c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</row>
    <row r="203" spans="1:89" customFormat="1" ht="15" customHeight="1" x14ac:dyDescent="0.25">
      <c r="A203" s="22">
        <f t="shared" ref="A203:A209" si="214">A204-1</f>
        <v>193</v>
      </c>
      <c r="B203" s="11"/>
      <c r="C203" s="199"/>
      <c r="D203" s="11"/>
      <c r="E203" s="12"/>
      <c r="F203" s="13"/>
      <c r="G203" s="12"/>
      <c r="H203" s="31" t="str">
        <f t="shared" ref="H203:H210" si="215">IF(preHaxis="",IF(AND(preKV=preKH,preKV&gt;0),90,""),IF(preHaxis&gt;90,preHaxis-90,preHaxis+90))</f>
        <v/>
      </c>
      <c r="I203" s="12"/>
      <c r="J203" s="13"/>
      <c r="K203" s="12"/>
      <c r="L203" s="31" t="str">
        <f t="shared" ref="L203:L210" si="216">IF(postHaxis="",IF(AND(postKV=postKH,postKV&gt;0),90,""),IF(postHaxis&gt;90,postHaxis-90,postHaxis+90))</f>
        <v/>
      </c>
      <c r="M203" s="131" t="str">
        <f t="shared" ref="M203:M210" si="217">IF(combivalidifier=1,siaMag,"")</f>
        <v/>
      </c>
      <c r="N203" s="181" t="str">
        <f t="shared" ref="N203:N210" si="218">IF(combivalidifier=1,siaAx,"")</f>
        <v/>
      </c>
      <c r="O203" s="190"/>
      <c r="P203" s="192"/>
      <c r="Q203" s="132" t="str">
        <f t="shared" ref="Q203:Q210" si="219">IF(prevalidifier*postvalidifier=0,"",IF(combivalidifier=1,IF(OR(preVaxis&lt;45,preVaxis&gt;135),"Please check Preop Axis value",IF(OR(postVaxis&lt;45,postVaxis&gt;135),"Please check Postop Axis value","Valid Entry")),"This data is excluded"))</f>
        <v/>
      </c>
      <c r="R203" s="133"/>
      <c r="S203" s="133"/>
      <c r="T203" s="139"/>
      <c r="U203" s="140"/>
      <c r="V203" s="22"/>
      <c r="X203">
        <f t="shared" si="178"/>
        <v>0</v>
      </c>
      <c r="Y203" s="24">
        <f t="shared" ref="Y203:Y210" si="220">IF(exclusion="yes",0,1)</f>
        <v>1</v>
      </c>
      <c r="Z203" s="24">
        <f t="shared" ref="Z203:Z210" si="221">IF(AND(preKH="",preKV="",preHaxis="",preVaxis=""),0,IF(AND(preKH&lt;&gt;"",preKV&lt;&gt;"",preHaxis&lt;&gt;"",preVaxis&lt;&gt;""),1,IF(AND(preKH=preKV,preKH&lt;&gt;""),1,0)))</f>
        <v>0</v>
      </c>
      <c r="AA203" s="24">
        <f t="shared" ref="AA203:AA210" si="222">IF(AND(postKH="",postKV="",postHaxis="",postVaxis=""),0,IF(AND(postKH&lt;&gt;"",postKV&lt;&gt;"",postHaxis&lt;&gt;"",postVaxis&lt;&gt;""),1,IF(AND(postKH=postKV,postKH&lt;&gt;""),1,0)))</f>
        <v>0</v>
      </c>
      <c r="AB203" s="136">
        <f t="shared" ref="AB203:AB210" si="223">exvalidifier*prevalidifier*postvalidifier</f>
        <v>0</v>
      </c>
      <c r="AC203" s="24">
        <f t="shared" ref="AC203:AC210" si="224">ABS(preKH-preKV)</f>
        <v>0</v>
      </c>
      <c r="AD203" s="24">
        <f t="shared" ref="AD203:AD210" si="225">IF(preKH=preKV,0,IF(preKH&gt;preKV,preHaxis,preVaxis))</f>
        <v>0</v>
      </c>
      <c r="AE203" s="24">
        <f t="shared" ref="AE203:AE210" si="226">ABS(postKH-postKV)</f>
        <v>0</v>
      </c>
      <c r="AF203" s="24">
        <f t="shared" ref="AF203:AF210" si="227">IF(postKH=postKV,0,IF(postKH&gt;postKV,postHaxis,postVaxis))</f>
        <v>0</v>
      </c>
      <c r="AG203" s="24">
        <f t="shared" ref="AG203:AG210" si="228">IFERROR(combivalidifier*AC203,0)</f>
        <v>0</v>
      </c>
      <c r="AH203" s="24">
        <f t="shared" ref="AH203:AH210" si="229">IFERROR(combivalidifier*AD203,0)</f>
        <v>0</v>
      </c>
      <c r="AI203" s="24">
        <f t="shared" ref="AI203:AI210" si="230">IFERROR(combivalidifier*AE203,0)</f>
        <v>0</v>
      </c>
      <c r="AJ203" s="262">
        <f t="shared" si="179"/>
        <v>0</v>
      </c>
      <c r="AK203" s="262">
        <f t="shared" ref="AK203:AK210" si="231">IF(AJ203=45,AJ203-epsilon,AJ203)</f>
        <v>0</v>
      </c>
      <c r="AL203" s="262">
        <f t="shared" ref="AL203:AL210" si="232">IF(AK203=135,AK203-epsilon,AK203)</f>
        <v>0</v>
      </c>
      <c r="AM203" s="248">
        <f t="shared" ref="AM203:AM210" si="233">IF(AL203=180,AL203-epsilon,AL203)</f>
        <v>0</v>
      </c>
      <c r="AN203" s="250">
        <f t="shared" ref="AN203:AN210" si="234">IFERROR(combivalidifier*AM203,0)</f>
        <v>0</v>
      </c>
      <c r="AO203" s="24">
        <f t="shared" ref="AO203:AO210" si="235">preMag*COS(RADIANS(2*preAxis))</f>
        <v>0</v>
      </c>
      <c r="AP203" s="24">
        <f t="shared" ref="AP203:AP210" si="236">preMag*SIN(RADIANS(2*preAxis))</f>
        <v>0</v>
      </c>
      <c r="AQ203" s="24">
        <f t="shared" ref="AQ203:AQ210" si="237">postMag*COS(RADIANS(2*postAxis))</f>
        <v>0</v>
      </c>
      <c r="AR203" s="24">
        <f t="shared" ref="AR203:AR210" si="238">postMag*SIN(RADIANS(2*postAxis))</f>
        <v>0</v>
      </c>
      <c r="AS203">
        <f t="shared" ref="AS203:AS210" si="239">postx-prex</f>
        <v>0</v>
      </c>
      <c r="AT203">
        <f t="shared" ref="AT203:AT210" si="240">posty-prey</f>
        <v>0</v>
      </c>
      <c r="AU203" s="137">
        <f t="shared" ref="AU203:AU210" si="241">ABS(SQRT(siax*siax+siay*siay))</f>
        <v>0</v>
      </c>
      <c r="AV203" s="138">
        <f t="shared" ref="AV203:AV210" si="242">IF(AND(siax&gt;=0,siay&gt;=0),1,IF(AND(siax&lt;0,siay&gt;=0),2,IF(AND(siax&lt;0,siay&lt;0),3,4)))</f>
        <v>1</v>
      </c>
      <c r="AW203" s="138">
        <f t="shared" ref="AW203:AW210" si="243">IF(siax=0,0.0000001,siax)</f>
        <v>9.9999999999999995E-8</v>
      </c>
      <c r="AX203">
        <f t="shared" ref="AX203:AX210" si="244">DEGREES(ATAN(siay/siaxzero))</f>
        <v>0</v>
      </c>
      <c r="AY203">
        <f t="shared" ref="AY203:AY210" si="245">IF(atanAxis&lt;0,atanAxis+360,atanAxis)</f>
        <v>0</v>
      </c>
      <c r="AZ203">
        <f t="shared" ref="AZ203:AZ210" si="246">INT(atanaxisplus/90)+1</f>
        <v>1</v>
      </c>
      <c r="BA203">
        <f t="shared" ref="BA203:BA210" si="247">IF(atanQuad=siaQuad,0,IF(siaQuad&gt;atanQuad,1,-1))</f>
        <v>0</v>
      </c>
      <c r="BB203" s="137">
        <f t="shared" ref="BB203:BB210" si="248">IF(siaQuad=atanQuad,atanaxisplus/2,(atanaxisplus+180*multiplier)/2)</f>
        <v>0</v>
      </c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</row>
    <row r="204" spans="1:89" customFormat="1" ht="15" customHeight="1" x14ac:dyDescent="0.25">
      <c r="A204" s="22">
        <f t="shared" si="214"/>
        <v>194</v>
      </c>
      <c r="B204" s="11"/>
      <c r="C204" s="199"/>
      <c r="D204" s="11"/>
      <c r="E204" s="12"/>
      <c r="F204" s="13"/>
      <c r="G204" s="12"/>
      <c r="H204" s="31" t="str">
        <f t="shared" si="215"/>
        <v/>
      </c>
      <c r="I204" s="12"/>
      <c r="J204" s="13"/>
      <c r="K204" s="12"/>
      <c r="L204" s="31" t="str">
        <f t="shared" si="216"/>
        <v/>
      </c>
      <c r="M204" s="131" t="str">
        <f t="shared" si="217"/>
        <v/>
      </c>
      <c r="N204" s="181" t="str">
        <f t="shared" si="218"/>
        <v/>
      </c>
      <c r="O204" s="190"/>
      <c r="P204" s="192"/>
      <c r="Q204" s="132" t="str">
        <f t="shared" si="219"/>
        <v/>
      </c>
      <c r="R204" s="133"/>
      <c r="S204" s="133"/>
      <c r="T204" s="139"/>
      <c r="U204" s="140"/>
      <c r="V204" s="22"/>
      <c r="X204">
        <f t="shared" ref="X204:X210" si="249">IF(AND(B204="",C204="",D204=""),0,1)</f>
        <v>0</v>
      </c>
      <c r="Y204" s="24">
        <f t="shared" si="220"/>
        <v>1</v>
      </c>
      <c r="Z204" s="24">
        <f t="shared" si="221"/>
        <v>0</v>
      </c>
      <c r="AA204" s="24">
        <f t="shared" si="222"/>
        <v>0</v>
      </c>
      <c r="AB204" s="136">
        <f t="shared" si="223"/>
        <v>0</v>
      </c>
      <c r="AC204" s="24">
        <f t="shared" si="224"/>
        <v>0</v>
      </c>
      <c r="AD204" s="24">
        <f t="shared" si="225"/>
        <v>0</v>
      </c>
      <c r="AE204" s="24">
        <f t="shared" si="226"/>
        <v>0</v>
      </c>
      <c r="AF204" s="24">
        <f t="shared" si="227"/>
        <v>0</v>
      </c>
      <c r="AG204" s="24">
        <f t="shared" si="228"/>
        <v>0</v>
      </c>
      <c r="AH204" s="24">
        <f t="shared" si="229"/>
        <v>0</v>
      </c>
      <c r="AI204" s="24">
        <f t="shared" si="230"/>
        <v>0</v>
      </c>
      <c r="AJ204" s="262">
        <f t="shared" ref="AJ204:AJ210" si="250">AF204</f>
        <v>0</v>
      </c>
      <c r="AK204" s="262">
        <f t="shared" si="231"/>
        <v>0</v>
      </c>
      <c r="AL204" s="262">
        <f t="shared" si="232"/>
        <v>0</v>
      </c>
      <c r="AM204" s="248">
        <f t="shared" si="233"/>
        <v>0</v>
      </c>
      <c r="AN204" s="250">
        <f t="shared" si="234"/>
        <v>0</v>
      </c>
      <c r="AO204" s="24">
        <f t="shared" si="235"/>
        <v>0</v>
      </c>
      <c r="AP204" s="24">
        <f t="shared" si="236"/>
        <v>0</v>
      </c>
      <c r="AQ204" s="24">
        <f t="shared" si="237"/>
        <v>0</v>
      </c>
      <c r="AR204" s="24">
        <f t="shared" si="238"/>
        <v>0</v>
      </c>
      <c r="AS204">
        <f t="shared" si="239"/>
        <v>0</v>
      </c>
      <c r="AT204">
        <f t="shared" si="240"/>
        <v>0</v>
      </c>
      <c r="AU204" s="137">
        <f t="shared" si="241"/>
        <v>0</v>
      </c>
      <c r="AV204" s="138">
        <f t="shared" si="242"/>
        <v>1</v>
      </c>
      <c r="AW204" s="138">
        <f t="shared" si="243"/>
        <v>9.9999999999999995E-8</v>
      </c>
      <c r="AX204">
        <f t="shared" si="244"/>
        <v>0</v>
      </c>
      <c r="AY204">
        <f t="shared" si="245"/>
        <v>0</v>
      </c>
      <c r="AZ204">
        <f t="shared" si="246"/>
        <v>1</v>
      </c>
      <c r="BA204">
        <f t="shared" si="247"/>
        <v>0</v>
      </c>
      <c r="BB204" s="137">
        <f t="shared" si="248"/>
        <v>0</v>
      </c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</row>
    <row r="205" spans="1:89" customFormat="1" ht="15" customHeight="1" x14ac:dyDescent="0.25">
      <c r="A205" s="22">
        <f t="shared" si="214"/>
        <v>195</v>
      </c>
      <c r="B205" s="11"/>
      <c r="C205" s="199"/>
      <c r="D205" s="11"/>
      <c r="E205" s="12"/>
      <c r="F205" s="13"/>
      <c r="G205" s="12"/>
      <c r="H205" s="31" t="str">
        <f t="shared" si="215"/>
        <v/>
      </c>
      <c r="I205" s="12"/>
      <c r="J205" s="13"/>
      <c r="K205" s="12"/>
      <c r="L205" s="31" t="str">
        <f t="shared" si="216"/>
        <v/>
      </c>
      <c r="M205" s="131" t="str">
        <f t="shared" si="217"/>
        <v/>
      </c>
      <c r="N205" s="181" t="str">
        <f t="shared" si="218"/>
        <v/>
      </c>
      <c r="O205" s="190"/>
      <c r="P205" s="192"/>
      <c r="Q205" s="132" t="str">
        <f t="shared" si="219"/>
        <v/>
      </c>
      <c r="R205" s="133"/>
      <c r="S205" s="133"/>
      <c r="T205" s="139"/>
      <c r="U205" s="140"/>
      <c r="V205" s="22"/>
      <c r="X205">
        <f t="shared" si="249"/>
        <v>0</v>
      </c>
      <c r="Y205" s="24">
        <f t="shared" si="220"/>
        <v>1</v>
      </c>
      <c r="Z205" s="24">
        <f t="shared" si="221"/>
        <v>0</v>
      </c>
      <c r="AA205" s="24">
        <f t="shared" si="222"/>
        <v>0</v>
      </c>
      <c r="AB205" s="136">
        <f t="shared" si="223"/>
        <v>0</v>
      </c>
      <c r="AC205" s="24">
        <f t="shared" si="224"/>
        <v>0</v>
      </c>
      <c r="AD205" s="24">
        <f t="shared" si="225"/>
        <v>0</v>
      </c>
      <c r="AE205" s="24">
        <f t="shared" si="226"/>
        <v>0</v>
      </c>
      <c r="AF205" s="24">
        <f t="shared" si="227"/>
        <v>0</v>
      </c>
      <c r="AG205" s="24">
        <f t="shared" si="228"/>
        <v>0</v>
      </c>
      <c r="AH205" s="24">
        <f t="shared" si="229"/>
        <v>0</v>
      </c>
      <c r="AI205" s="24">
        <f t="shared" si="230"/>
        <v>0</v>
      </c>
      <c r="AJ205" s="262">
        <f t="shared" si="250"/>
        <v>0</v>
      </c>
      <c r="AK205" s="262">
        <f t="shared" si="231"/>
        <v>0</v>
      </c>
      <c r="AL205" s="262">
        <f t="shared" si="232"/>
        <v>0</v>
      </c>
      <c r="AM205" s="248">
        <f t="shared" si="233"/>
        <v>0</v>
      </c>
      <c r="AN205" s="250">
        <f t="shared" si="234"/>
        <v>0</v>
      </c>
      <c r="AO205" s="24">
        <f t="shared" si="235"/>
        <v>0</v>
      </c>
      <c r="AP205" s="24">
        <f t="shared" si="236"/>
        <v>0</v>
      </c>
      <c r="AQ205" s="24">
        <f t="shared" si="237"/>
        <v>0</v>
      </c>
      <c r="AR205" s="24">
        <f t="shared" si="238"/>
        <v>0</v>
      </c>
      <c r="AS205">
        <f t="shared" si="239"/>
        <v>0</v>
      </c>
      <c r="AT205">
        <f t="shared" si="240"/>
        <v>0</v>
      </c>
      <c r="AU205" s="137">
        <f t="shared" si="241"/>
        <v>0</v>
      </c>
      <c r="AV205" s="138">
        <f t="shared" si="242"/>
        <v>1</v>
      </c>
      <c r="AW205" s="138">
        <f t="shared" si="243"/>
        <v>9.9999999999999995E-8</v>
      </c>
      <c r="AX205">
        <f t="shared" si="244"/>
        <v>0</v>
      </c>
      <c r="AY205">
        <f t="shared" si="245"/>
        <v>0</v>
      </c>
      <c r="AZ205">
        <f t="shared" si="246"/>
        <v>1</v>
      </c>
      <c r="BA205">
        <f t="shared" si="247"/>
        <v>0</v>
      </c>
      <c r="BB205" s="137">
        <f t="shared" si="248"/>
        <v>0</v>
      </c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</row>
    <row r="206" spans="1:89" customFormat="1" ht="15" customHeight="1" x14ac:dyDescent="0.25">
      <c r="A206" s="22">
        <f t="shared" si="214"/>
        <v>196</v>
      </c>
      <c r="B206" s="11"/>
      <c r="C206" s="199"/>
      <c r="D206" s="11"/>
      <c r="E206" s="12"/>
      <c r="F206" s="13"/>
      <c r="G206" s="12"/>
      <c r="H206" s="31" t="str">
        <f t="shared" si="215"/>
        <v/>
      </c>
      <c r="I206" s="12"/>
      <c r="J206" s="13"/>
      <c r="K206" s="12"/>
      <c r="L206" s="31" t="str">
        <f t="shared" si="216"/>
        <v/>
      </c>
      <c r="M206" s="131" t="str">
        <f t="shared" si="217"/>
        <v/>
      </c>
      <c r="N206" s="181" t="str">
        <f t="shared" si="218"/>
        <v/>
      </c>
      <c r="O206" s="190"/>
      <c r="P206" s="192"/>
      <c r="Q206" s="132" t="str">
        <f t="shared" si="219"/>
        <v/>
      </c>
      <c r="R206" s="133"/>
      <c r="S206" s="133"/>
      <c r="T206" s="139"/>
      <c r="U206" s="140"/>
      <c r="V206" s="22"/>
      <c r="X206">
        <f t="shared" si="249"/>
        <v>0</v>
      </c>
      <c r="Y206" s="24">
        <f t="shared" si="220"/>
        <v>1</v>
      </c>
      <c r="Z206" s="24">
        <f t="shared" si="221"/>
        <v>0</v>
      </c>
      <c r="AA206" s="24">
        <f t="shared" si="222"/>
        <v>0</v>
      </c>
      <c r="AB206" s="136">
        <f t="shared" si="223"/>
        <v>0</v>
      </c>
      <c r="AC206" s="24">
        <f t="shared" si="224"/>
        <v>0</v>
      </c>
      <c r="AD206" s="24">
        <f t="shared" si="225"/>
        <v>0</v>
      </c>
      <c r="AE206" s="24">
        <f t="shared" si="226"/>
        <v>0</v>
      </c>
      <c r="AF206" s="24">
        <f t="shared" si="227"/>
        <v>0</v>
      </c>
      <c r="AG206" s="24">
        <f t="shared" si="228"/>
        <v>0</v>
      </c>
      <c r="AH206" s="24">
        <f t="shared" si="229"/>
        <v>0</v>
      </c>
      <c r="AI206" s="24">
        <f t="shared" si="230"/>
        <v>0</v>
      </c>
      <c r="AJ206" s="262">
        <f t="shared" si="250"/>
        <v>0</v>
      </c>
      <c r="AK206" s="262">
        <f t="shared" si="231"/>
        <v>0</v>
      </c>
      <c r="AL206" s="262">
        <f t="shared" si="232"/>
        <v>0</v>
      </c>
      <c r="AM206" s="248">
        <f t="shared" si="233"/>
        <v>0</v>
      </c>
      <c r="AN206" s="250">
        <f t="shared" si="234"/>
        <v>0</v>
      </c>
      <c r="AO206" s="24">
        <f t="shared" si="235"/>
        <v>0</v>
      </c>
      <c r="AP206" s="24">
        <f t="shared" si="236"/>
        <v>0</v>
      </c>
      <c r="AQ206" s="24">
        <f t="shared" si="237"/>
        <v>0</v>
      </c>
      <c r="AR206" s="24">
        <f t="shared" si="238"/>
        <v>0</v>
      </c>
      <c r="AS206">
        <f t="shared" si="239"/>
        <v>0</v>
      </c>
      <c r="AT206">
        <f t="shared" si="240"/>
        <v>0</v>
      </c>
      <c r="AU206" s="137">
        <f t="shared" si="241"/>
        <v>0</v>
      </c>
      <c r="AV206" s="138">
        <f t="shared" si="242"/>
        <v>1</v>
      </c>
      <c r="AW206" s="138">
        <f t="shared" si="243"/>
        <v>9.9999999999999995E-8</v>
      </c>
      <c r="AX206">
        <f t="shared" si="244"/>
        <v>0</v>
      </c>
      <c r="AY206">
        <f t="shared" si="245"/>
        <v>0</v>
      </c>
      <c r="AZ206">
        <f t="shared" si="246"/>
        <v>1</v>
      </c>
      <c r="BA206">
        <f t="shared" si="247"/>
        <v>0</v>
      </c>
      <c r="BB206" s="137">
        <f t="shared" si="248"/>
        <v>0</v>
      </c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</row>
    <row r="207" spans="1:89" customFormat="1" ht="15" customHeight="1" x14ac:dyDescent="0.25">
      <c r="A207" s="22">
        <f t="shared" si="214"/>
        <v>197</v>
      </c>
      <c r="B207" s="11"/>
      <c r="C207" s="199"/>
      <c r="D207" s="11"/>
      <c r="E207" s="12"/>
      <c r="F207" s="13"/>
      <c r="G207" s="12"/>
      <c r="H207" s="31" t="str">
        <f t="shared" si="215"/>
        <v/>
      </c>
      <c r="I207" s="12"/>
      <c r="J207" s="13"/>
      <c r="K207" s="12"/>
      <c r="L207" s="31" t="str">
        <f t="shared" si="216"/>
        <v/>
      </c>
      <c r="M207" s="131" t="str">
        <f t="shared" si="217"/>
        <v/>
      </c>
      <c r="N207" s="181" t="str">
        <f t="shared" si="218"/>
        <v/>
      </c>
      <c r="O207" s="190"/>
      <c r="P207" s="192"/>
      <c r="Q207" s="132" t="str">
        <f t="shared" si="219"/>
        <v/>
      </c>
      <c r="R207" s="133"/>
      <c r="S207" s="133"/>
      <c r="T207" s="139"/>
      <c r="U207" s="140"/>
      <c r="V207" s="22"/>
      <c r="X207">
        <f t="shared" si="249"/>
        <v>0</v>
      </c>
      <c r="Y207" s="24">
        <f t="shared" si="220"/>
        <v>1</v>
      </c>
      <c r="Z207" s="24">
        <f t="shared" si="221"/>
        <v>0</v>
      </c>
      <c r="AA207" s="24">
        <f t="shared" si="222"/>
        <v>0</v>
      </c>
      <c r="AB207" s="136">
        <f t="shared" si="223"/>
        <v>0</v>
      </c>
      <c r="AC207" s="24">
        <f t="shared" si="224"/>
        <v>0</v>
      </c>
      <c r="AD207" s="24">
        <f t="shared" si="225"/>
        <v>0</v>
      </c>
      <c r="AE207" s="24">
        <f t="shared" si="226"/>
        <v>0</v>
      </c>
      <c r="AF207" s="24">
        <f t="shared" si="227"/>
        <v>0</v>
      </c>
      <c r="AG207" s="24">
        <f t="shared" si="228"/>
        <v>0</v>
      </c>
      <c r="AH207" s="24">
        <f t="shared" si="229"/>
        <v>0</v>
      </c>
      <c r="AI207" s="24">
        <f t="shared" si="230"/>
        <v>0</v>
      </c>
      <c r="AJ207" s="262">
        <f t="shared" si="250"/>
        <v>0</v>
      </c>
      <c r="AK207" s="262">
        <f t="shared" si="231"/>
        <v>0</v>
      </c>
      <c r="AL207" s="262">
        <f t="shared" si="232"/>
        <v>0</v>
      </c>
      <c r="AM207" s="248">
        <f t="shared" si="233"/>
        <v>0</v>
      </c>
      <c r="AN207" s="250">
        <f t="shared" si="234"/>
        <v>0</v>
      </c>
      <c r="AO207" s="24">
        <f t="shared" si="235"/>
        <v>0</v>
      </c>
      <c r="AP207" s="24">
        <f t="shared" si="236"/>
        <v>0</v>
      </c>
      <c r="AQ207" s="24">
        <f t="shared" si="237"/>
        <v>0</v>
      </c>
      <c r="AR207" s="24">
        <f t="shared" si="238"/>
        <v>0</v>
      </c>
      <c r="AS207">
        <f t="shared" si="239"/>
        <v>0</v>
      </c>
      <c r="AT207">
        <f t="shared" si="240"/>
        <v>0</v>
      </c>
      <c r="AU207" s="137">
        <f t="shared" si="241"/>
        <v>0</v>
      </c>
      <c r="AV207" s="138">
        <f t="shared" si="242"/>
        <v>1</v>
      </c>
      <c r="AW207" s="138">
        <f t="shared" si="243"/>
        <v>9.9999999999999995E-8</v>
      </c>
      <c r="AX207">
        <f t="shared" si="244"/>
        <v>0</v>
      </c>
      <c r="AY207">
        <f t="shared" si="245"/>
        <v>0</v>
      </c>
      <c r="AZ207">
        <f t="shared" si="246"/>
        <v>1</v>
      </c>
      <c r="BA207">
        <f t="shared" si="247"/>
        <v>0</v>
      </c>
      <c r="BB207" s="137">
        <f t="shared" si="248"/>
        <v>0</v>
      </c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</row>
    <row r="208" spans="1:89" customFormat="1" ht="15" customHeight="1" x14ac:dyDescent="0.25">
      <c r="A208" s="22">
        <f t="shared" si="214"/>
        <v>198</v>
      </c>
      <c r="B208" s="11"/>
      <c r="C208" s="199"/>
      <c r="D208" s="11"/>
      <c r="E208" s="12"/>
      <c r="F208" s="13"/>
      <c r="G208" s="12"/>
      <c r="H208" s="31" t="str">
        <f t="shared" si="215"/>
        <v/>
      </c>
      <c r="I208" s="12"/>
      <c r="J208" s="13"/>
      <c r="K208" s="12"/>
      <c r="L208" s="31" t="str">
        <f t="shared" si="216"/>
        <v/>
      </c>
      <c r="M208" s="131" t="str">
        <f t="shared" si="217"/>
        <v/>
      </c>
      <c r="N208" s="181" t="str">
        <f t="shared" si="218"/>
        <v/>
      </c>
      <c r="O208" s="190"/>
      <c r="P208" s="192"/>
      <c r="Q208" s="132" t="str">
        <f t="shared" si="219"/>
        <v/>
      </c>
      <c r="R208" s="133"/>
      <c r="S208" s="133"/>
      <c r="T208" s="139"/>
      <c r="U208" s="140"/>
      <c r="V208" s="22"/>
      <c r="X208">
        <f t="shared" si="249"/>
        <v>0</v>
      </c>
      <c r="Y208" s="24">
        <f t="shared" si="220"/>
        <v>1</v>
      </c>
      <c r="Z208" s="24">
        <f t="shared" si="221"/>
        <v>0</v>
      </c>
      <c r="AA208" s="24">
        <f t="shared" si="222"/>
        <v>0</v>
      </c>
      <c r="AB208" s="136">
        <f t="shared" si="223"/>
        <v>0</v>
      </c>
      <c r="AC208" s="24">
        <f t="shared" si="224"/>
        <v>0</v>
      </c>
      <c r="AD208" s="24">
        <f t="shared" si="225"/>
        <v>0</v>
      </c>
      <c r="AE208" s="24">
        <f t="shared" si="226"/>
        <v>0</v>
      </c>
      <c r="AF208" s="24">
        <f t="shared" si="227"/>
        <v>0</v>
      </c>
      <c r="AG208" s="24">
        <f t="shared" si="228"/>
        <v>0</v>
      </c>
      <c r="AH208" s="24">
        <f t="shared" si="229"/>
        <v>0</v>
      </c>
      <c r="AI208" s="24">
        <f t="shared" si="230"/>
        <v>0</v>
      </c>
      <c r="AJ208" s="262">
        <f t="shared" si="250"/>
        <v>0</v>
      </c>
      <c r="AK208" s="262">
        <f t="shared" si="231"/>
        <v>0</v>
      </c>
      <c r="AL208" s="262">
        <f t="shared" si="232"/>
        <v>0</v>
      </c>
      <c r="AM208" s="248">
        <f t="shared" si="233"/>
        <v>0</v>
      </c>
      <c r="AN208" s="250">
        <f t="shared" si="234"/>
        <v>0</v>
      </c>
      <c r="AO208" s="24">
        <f t="shared" si="235"/>
        <v>0</v>
      </c>
      <c r="AP208" s="24">
        <f t="shared" si="236"/>
        <v>0</v>
      </c>
      <c r="AQ208" s="24">
        <f t="shared" si="237"/>
        <v>0</v>
      </c>
      <c r="AR208" s="24">
        <f t="shared" si="238"/>
        <v>0</v>
      </c>
      <c r="AS208">
        <f t="shared" si="239"/>
        <v>0</v>
      </c>
      <c r="AT208">
        <f t="shared" si="240"/>
        <v>0</v>
      </c>
      <c r="AU208" s="137">
        <f t="shared" si="241"/>
        <v>0</v>
      </c>
      <c r="AV208" s="138">
        <f t="shared" si="242"/>
        <v>1</v>
      </c>
      <c r="AW208" s="138">
        <f t="shared" si="243"/>
        <v>9.9999999999999995E-8</v>
      </c>
      <c r="AX208">
        <f t="shared" si="244"/>
        <v>0</v>
      </c>
      <c r="AY208">
        <f t="shared" si="245"/>
        <v>0</v>
      </c>
      <c r="AZ208">
        <f t="shared" si="246"/>
        <v>1</v>
      </c>
      <c r="BA208">
        <f t="shared" si="247"/>
        <v>0</v>
      </c>
      <c r="BB208" s="137">
        <f t="shared" si="248"/>
        <v>0</v>
      </c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</row>
    <row r="209" spans="1:89" customFormat="1" ht="15" customHeight="1" x14ac:dyDescent="0.25">
      <c r="A209" s="22">
        <f t="shared" si="214"/>
        <v>199</v>
      </c>
      <c r="B209" s="11"/>
      <c r="C209" s="199"/>
      <c r="D209" s="11"/>
      <c r="E209" s="12"/>
      <c r="F209" s="13"/>
      <c r="G209" s="12"/>
      <c r="H209" s="31" t="str">
        <f t="shared" si="215"/>
        <v/>
      </c>
      <c r="I209" s="12"/>
      <c r="J209" s="13"/>
      <c r="K209" s="12"/>
      <c r="L209" s="31" t="str">
        <f t="shared" si="216"/>
        <v/>
      </c>
      <c r="M209" s="131" t="str">
        <f t="shared" si="217"/>
        <v/>
      </c>
      <c r="N209" s="181" t="str">
        <f t="shared" si="218"/>
        <v/>
      </c>
      <c r="O209" s="190"/>
      <c r="P209" s="192"/>
      <c r="Q209" s="132" t="str">
        <f t="shared" si="219"/>
        <v/>
      </c>
      <c r="R209" s="133"/>
      <c r="S209" s="133"/>
      <c r="T209" s="139"/>
      <c r="U209" s="140"/>
      <c r="V209" s="22"/>
      <c r="X209">
        <f t="shared" si="249"/>
        <v>0</v>
      </c>
      <c r="Y209" s="24">
        <f t="shared" si="220"/>
        <v>1</v>
      </c>
      <c r="Z209" s="24">
        <f t="shared" si="221"/>
        <v>0</v>
      </c>
      <c r="AA209" s="24">
        <f t="shared" si="222"/>
        <v>0</v>
      </c>
      <c r="AB209" s="136">
        <f t="shared" si="223"/>
        <v>0</v>
      </c>
      <c r="AC209" s="24">
        <f t="shared" si="224"/>
        <v>0</v>
      </c>
      <c r="AD209" s="24">
        <f t="shared" si="225"/>
        <v>0</v>
      </c>
      <c r="AE209" s="24">
        <f t="shared" si="226"/>
        <v>0</v>
      </c>
      <c r="AF209" s="24">
        <f t="shared" si="227"/>
        <v>0</v>
      </c>
      <c r="AG209" s="24">
        <f t="shared" si="228"/>
        <v>0</v>
      </c>
      <c r="AH209" s="24">
        <f t="shared" si="229"/>
        <v>0</v>
      </c>
      <c r="AI209" s="24">
        <f t="shared" si="230"/>
        <v>0</v>
      </c>
      <c r="AJ209" s="262">
        <f t="shared" si="250"/>
        <v>0</v>
      </c>
      <c r="AK209" s="262">
        <f t="shared" si="231"/>
        <v>0</v>
      </c>
      <c r="AL209" s="262">
        <f t="shared" si="232"/>
        <v>0</v>
      </c>
      <c r="AM209" s="248">
        <f t="shared" si="233"/>
        <v>0</v>
      </c>
      <c r="AN209" s="250">
        <f t="shared" si="234"/>
        <v>0</v>
      </c>
      <c r="AO209" s="24">
        <f t="shared" si="235"/>
        <v>0</v>
      </c>
      <c r="AP209" s="24">
        <f t="shared" si="236"/>
        <v>0</v>
      </c>
      <c r="AQ209" s="24">
        <f t="shared" si="237"/>
        <v>0</v>
      </c>
      <c r="AR209" s="24">
        <f t="shared" si="238"/>
        <v>0</v>
      </c>
      <c r="AS209">
        <f t="shared" si="239"/>
        <v>0</v>
      </c>
      <c r="AT209">
        <f t="shared" si="240"/>
        <v>0</v>
      </c>
      <c r="AU209" s="137">
        <f t="shared" si="241"/>
        <v>0</v>
      </c>
      <c r="AV209" s="138">
        <f t="shared" si="242"/>
        <v>1</v>
      </c>
      <c r="AW209" s="138">
        <f t="shared" si="243"/>
        <v>9.9999999999999995E-8</v>
      </c>
      <c r="AX209">
        <f t="shared" si="244"/>
        <v>0</v>
      </c>
      <c r="AY209">
        <f t="shared" si="245"/>
        <v>0</v>
      </c>
      <c r="AZ209">
        <f t="shared" si="246"/>
        <v>1</v>
      </c>
      <c r="BA209">
        <f t="shared" si="247"/>
        <v>0</v>
      </c>
      <c r="BB209" s="137">
        <f t="shared" si="248"/>
        <v>0</v>
      </c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</row>
    <row r="210" spans="1:89" customFormat="1" x14ac:dyDescent="0.25">
      <c r="A210" s="22">
        <v>200</v>
      </c>
      <c r="B210" s="11"/>
      <c r="C210" s="199"/>
      <c r="D210" s="11"/>
      <c r="E210" s="12"/>
      <c r="F210" s="13"/>
      <c r="G210" s="12"/>
      <c r="H210" s="31" t="str">
        <f t="shared" si="215"/>
        <v/>
      </c>
      <c r="I210" s="12"/>
      <c r="J210" s="13"/>
      <c r="K210" s="12"/>
      <c r="L210" s="31" t="str">
        <f t="shared" si="216"/>
        <v/>
      </c>
      <c r="M210" s="141" t="str">
        <f t="shared" si="217"/>
        <v/>
      </c>
      <c r="N210" s="182" t="str">
        <f t="shared" si="218"/>
        <v/>
      </c>
      <c r="O210" s="190"/>
      <c r="P210" s="192"/>
      <c r="Q210" s="132" t="str">
        <f t="shared" si="219"/>
        <v/>
      </c>
      <c r="R210" s="133"/>
      <c r="S210" s="133"/>
      <c r="T210" s="133"/>
      <c r="U210" s="142"/>
      <c r="V210" s="22"/>
      <c r="X210">
        <f t="shared" si="249"/>
        <v>0</v>
      </c>
      <c r="Y210" s="24">
        <f t="shared" si="220"/>
        <v>1</v>
      </c>
      <c r="Z210" s="24">
        <f t="shared" si="221"/>
        <v>0</v>
      </c>
      <c r="AA210" s="24">
        <f t="shared" si="222"/>
        <v>0</v>
      </c>
      <c r="AB210" s="136">
        <f t="shared" si="223"/>
        <v>0</v>
      </c>
      <c r="AC210" s="24">
        <f t="shared" si="224"/>
        <v>0</v>
      </c>
      <c r="AD210" s="24">
        <f t="shared" si="225"/>
        <v>0</v>
      </c>
      <c r="AE210" s="24">
        <f t="shared" si="226"/>
        <v>0</v>
      </c>
      <c r="AF210" s="24">
        <f t="shared" si="227"/>
        <v>0</v>
      </c>
      <c r="AG210" s="24">
        <f t="shared" si="228"/>
        <v>0</v>
      </c>
      <c r="AH210" s="24">
        <f t="shared" si="229"/>
        <v>0</v>
      </c>
      <c r="AI210" s="24">
        <f t="shared" si="230"/>
        <v>0</v>
      </c>
      <c r="AJ210" s="262">
        <f t="shared" si="250"/>
        <v>0</v>
      </c>
      <c r="AK210" s="262">
        <f t="shared" si="231"/>
        <v>0</v>
      </c>
      <c r="AL210" s="262">
        <f t="shared" si="232"/>
        <v>0</v>
      </c>
      <c r="AM210" s="248">
        <f t="shared" si="233"/>
        <v>0</v>
      </c>
      <c r="AN210" s="250">
        <f t="shared" si="234"/>
        <v>0</v>
      </c>
      <c r="AO210" s="24">
        <f t="shared" si="235"/>
        <v>0</v>
      </c>
      <c r="AP210" s="24">
        <f t="shared" si="236"/>
        <v>0</v>
      </c>
      <c r="AQ210" s="24">
        <f t="shared" si="237"/>
        <v>0</v>
      </c>
      <c r="AR210" s="24">
        <f t="shared" si="238"/>
        <v>0</v>
      </c>
      <c r="AS210">
        <f t="shared" si="239"/>
        <v>0</v>
      </c>
      <c r="AT210">
        <f t="shared" si="240"/>
        <v>0</v>
      </c>
      <c r="AU210" s="137">
        <f t="shared" si="241"/>
        <v>0</v>
      </c>
      <c r="AV210" s="138">
        <f t="shared" si="242"/>
        <v>1</v>
      </c>
      <c r="AW210" s="138">
        <f t="shared" si="243"/>
        <v>9.9999999999999995E-8</v>
      </c>
      <c r="AX210">
        <f t="shared" si="244"/>
        <v>0</v>
      </c>
      <c r="AY210">
        <f t="shared" si="245"/>
        <v>0</v>
      </c>
      <c r="AZ210">
        <f t="shared" si="246"/>
        <v>1</v>
      </c>
      <c r="BA210">
        <f t="shared" si="247"/>
        <v>0</v>
      </c>
      <c r="BB210" s="137">
        <f t="shared" si="248"/>
        <v>0</v>
      </c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</row>
    <row r="211" spans="1:89" s="23" customFormat="1" x14ac:dyDescent="0.25">
      <c r="C211" s="200"/>
      <c r="M211" s="143"/>
      <c r="N211" s="143"/>
      <c r="O211" s="14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263"/>
      <c r="AK211" s="263"/>
      <c r="AL211" s="263"/>
      <c r="AM211" s="143"/>
      <c r="AV211" s="144"/>
      <c r="AW211" s="144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</row>
    <row r="212" spans="1:89" s="23" customFormat="1" x14ac:dyDescent="0.25">
      <c r="A212" s="23" t="s">
        <v>91</v>
      </c>
      <c r="C212" s="200"/>
      <c r="M212" s="143"/>
      <c r="N212" s="143"/>
      <c r="O212" s="14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263"/>
      <c r="AK212" s="263"/>
      <c r="AL212" s="263"/>
      <c r="AM212" s="143"/>
      <c r="AV212" s="144"/>
      <c r="AW212" s="144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</row>
    <row r="213" spans="1:89" s="23" customFormat="1" x14ac:dyDescent="0.25">
      <c r="A213" s="33"/>
      <c r="C213" s="200"/>
      <c r="M213" s="143"/>
      <c r="N213" s="143"/>
      <c r="O213" s="14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263"/>
      <c r="AK213" s="263"/>
      <c r="AL213" s="263"/>
      <c r="AM213" s="143"/>
      <c r="AV213" s="144"/>
      <c r="AW213" s="144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</row>
    <row r="214" spans="1:89" s="32" customFormat="1" x14ac:dyDescent="0.25">
      <c r="C214" s="201"/>
      <c r="AJ214" s="264"/>
      <c r="AK214" s="264"/>
      <c r="AL214" s="264"/>
      <c r="AV214" s="145"/>
      <c r="AW214" s="145"/>
    </row>
    <row r="215" spans="1:89" s="32" customFormat="1" x14ac:dyDescent="0.25">
      <c r="C215" s="201"/>
      <c r="AJ215" s="264"/>
      <c r="AK215" s="264"/>
      <c r="AL215" s="264"/>
      <c r="AV215" s="145"/>
      <c r="AW215" s="145"/>
    </row>
    <row r="216" spans="1:89" s="32" customFormat="1" hidden="1" x14ac:dyDescent="0.25">
      <c r="C216" s="201"/>
      <c r="AJ216" s="264"/>
      <c r="AK216" s="264"/>
      <c r="AL216" s="264"/>
      <c r="AV216" s="145"/>
      <c r="AW216" s="145"/>
    </row>
    <row r="217" spans="1:89" s="32" customFormat="1" hidden="1" x14ac:dyDescent="0.25">
      <c r="C217" s="201"/>
      <c r="AJ217" s="264"/>
      <c r="AK217" s="264"/>
      <c r="AL217" s="264"/>
      <c r="AV217" s="145"/>
      <c r="AW217" s="145"/>
    </row>
    <row r="218" spans="1:89" s="32" customFormat="1" hidden="1" x14ac:dyDescent="0.25">
      <c r="C218" s="201"/>
      <c r="AJ218" s="264"/>
      <c r="AK218" s="264"/>
      <c r="AL218" s="264"/>
      <c r="AV218" s="145"/>
      <c r="AW218" s="145"/>
    </row>
    <row r="219" spans="1:89" s="32" customFormat="1" hidden="1" x14ac:dyDescent="0.25">
      <c r="C219" s="201"/>
      <c r="AJ219" s="264"/>
      <c r="AK219" s="264"/>
      <c r="AL219" s="264"/>
      <c r="AV219" s="145"/>
      <c r="AW219" s="145"/>
    </row>
    <row r="220" spans="1:89" s="32" customFormat="1" hidden="1" x14ac:dyDescent="0.25">
      <c r="C220" s="201"/>
      <c r="AJ220" s="264"/>
      <c r="AK220" s="264"/>
      <c r="AL220" s="264"/>
      <c r="AV220" s="145"/>
      <c r="AW220" s="145"/>
    </row>
    <row r="221" spans="1:89" s="32" customFormat="1" hidden="1" x14ac:dyDescent="0.25">
      <c r="C221" s="201"/>
      <c r="AJ221" s="264"/>
      <c r="AK221" s="264"/>
      <c r="AL221" s="264"/>
      <c r="AV221" s="145"/>
      <c r="AW221" s="145"/>
    </row>
    <row r="222" spans="1:89" s="32" customFormat="1" hidden="1" x14ac:dyDescent="0.25">
      <c r="C222" s="201"/>
      <c r="AJ222" s="264"/>
      <c r="AK222" s="264"/>
      <c r="AL222" s="264"/>
      <c r="AV222" s="145"/>
      <c r="AW222" s="145"/>
    </row>
    <row r="223" spans="1:89" s="32" customFormat="1" hidden="1" x14ac:dyDescent="0.25">
      <c r="C223" s="201"/>
      <c r="AJ223" s="264"/>
      <c r="AK223" s="264"/>
      <c r="AL223" s="264"/>
      <c r="AV223" s="145"/>
      <c r="AW223" s="145"/>
    </row>
    <row r="224" spans="1:89" s="32" customFormat="1" hidden="1" x14ac:dyDescent="0.25">
      <c r="C224" s="201"/>
      <c r="AJ224" s="264"/>
      <c r="AK224" s="264"/>
      <c r="AL224" s="264"/>
      <c r="AV224" s="145"/>
      <c r="AW224" s="145"/>
    </row>
    <row r="225" spans="3:49" s="32" customFormat="1" hidden="1" x14ac:dyDescent="0.25">
      <c r="C225" s="201"/>
      <c r="AJ225" s="264"/>
      <c r="AK225" s="264"/>
      <c r="AL225" s="264"/>
      <c r="AV225" s="145"/>
      <c r="AW225" s="145"/>
    </row>
    <row r="226" spans="3:49" s="32" customFormat="1" hidden="1" x14ac:dyDescent="0.25">
      <c r="C226" s="201"/>
      <c r="AJ226" s="264"/>
      <c r="AK226" s="264"/>
      <c r="AL226" s="264"/>
      <c r="AV226" s="145"/>
      <c r="AW226" s="145"/>
    </row>
    <row r="227" spans="3:49" s="32" customFormat="1" hidden="1" x14ac:dyDescent="0.25">
      <c r="C227" s="201"/>
      <c r="AJ227" s="264"/>
      <c r="AK227" s="264"/>
      <c r="AL227" s="264"/>
      <c r="AV227" s="145"/>
      <c r="AW227" s="145"/>
    </row>
    <row r="228" spans="3:49" s="32" customFormat="1" hidden="1" x14ac:dyDescent="0.25">
      <c r="C228" s="201"/>
      <c r="AJ228" s="264"/>
      <c r="AK228" s="264"/>
      <c r="AL228" s="264"/>
      <c r="AV228" s="145"/>
      <c r="AW228" s="145"/>
    </row>
    <row r="229" spans="3:49" s="32" customFormat="1" hidden="1" x14ac:dyDescent="0.25">
      <c r="C229" s="201"/>
      <c r="AJ229" s="264"/>
      <c r="AK229" s="264"/>
      <c r="AL229" s="264"/>
      <c r="AV229" s="145"/>
      <c r="AW229" s="145"/>
    </row>
    <row r="230" spans="3:49" s="32" customFormat="1" hidden="1" x14ac:dyDescent="0.25">
      <c r="C230" s="201"/>
      <c r="AJ230" s="264"/>
      <c r="AK230" s="264"/>
      <c r="AL230" s="264"/>
      <c r="AV230" s="145"/>
      <c r="AW230" s="145"/>
    </row>
    <row r="231" spans="3:49" s="32" customFormat="1" hidden="1" x14ac:dyDescent="0.25">
      <c r="C231" s="201"/>
      <c r="AJ231" s="264"/>
      <c r="AK231" s="264"/>
      <c r="AL231" s="264"/>
      <c r="AV231" s="145"/>
      <c r="AW231" s="145"/>
    </row>
    <row r="232" spans="3:49" s="32" customFormat="1" hidden="1" x14ac:dyDescent="0.25">
      <c r="C232" s="201"/>
      <c r="AJ232" s="264"/>
      <c r="AK232" s="264"/>
      <c r="AL232" s="264"/>
      <c r="AV232" s="145"/>
      <c r="AW232" s="145"/>
    </row>
    <row r="233" spans="3:49" s="32" customFormat="1" hidden="1" x14ac:dyDescent="0.25">
      <c r="C233" s="201"/>
      <c r="AJ233" s="264"/>
      <c r="AK233" s="264"/>
      <c r="AL233" s="264"/>
      <c r="AV233" s="145"/>
      <c r="AW233" s="145"/>
    </row>
    <row r="234" spans="3:49" s="32" customFormat="1" hidden="1" x14ac:dyDescent="0.25">
      <c r="C234" s="201"/>
      <c r="AJ234" s="264"/>
      <c r="AK234" s="264"/>
      <c r="AL234" s="264"/>
      <c r="AV234" s="145"/>
      <c r="AW234" s="145"/>
    </row>
    <row r="235" spans="3:49" s="32" customFormat="1" hidden="1" x14ac:dyDescent="0.25">
      <c r="C235" s="201"/>
      <c r="AJ235" s="264"/>
      <c r="AK235" s="264"/>
      <c r="AL235" s="264"/>
      <c r="AV235" s="145"/>
      <c r="AW235" s="145"/>
    </row>
    <row r="236" spans="3:49" s="32" customFormat="1" hidden="1" x14ac:dyDescent="0.25">
      <c r="C236" s="201"/>
      <c r="AJ236" s="264"/>
      <c r="AK236" s="264"/>
      <c r="AL236" s="264"/>
      <c r="AV236" s="145"/>
      <c r="AW236" s="145"/>
    </row>
    <row r="237" spans="3:49" s="32" customFormat="1" hidden="1" x14ac:dyDescent="0.25">
      <c r="C237" s="201"/>
      <c r="AJ237" s="264"/>
      <c r="AK237" s="264"/>
      <c r="AL237" s="264"/>
      <c r="AV237" s="145"/>
      <c r="AW237" s="145"/>
    </row>
    <row r="238" spans="3:49" s="32" customFormat="1" hidden="1" x14ac:dyDescent="0.25">
      <c r="C238" s="201"/>
      <c r="AJ238" s="264"/>
      <c r="AK238" s="264"/>
      <c r="AL238" s="264"/>
      <c r="AV238" s="145"/>
      <c r="AW238" s="145"/>
    </row>
    <row r="239" spans="3:49" s="32" customFormat="1" hidden="1" x14ac:dyDescent="0.25">
      <c r="C239" s="201"/>
      <c r="AJ239" s="264"/>
      <c r="AK239" s="264"/>
      <c r="AL239" s="264"/>
      <c r="AV239" s="145"/>
      <c r="AW239" s="145"/>
    </row>
    <row r="240" spans="3:49" s="32" customFormat="1" hidden="1" x14ac:dyDescent="0.25">
      <c r="C240" s="201"/>
      <c r="AJ240" s="264"/>
      <c r="AK240" s="264"/>
      <c r="AL240" s="264"/>
      <c r="AV240" s="145"/>
      <c r="AW240" s="145"/>
    </row>
    <row r="241" spans="3:49" s="32" customFormat="1" hidden="1" x14ac:dyDescent="0.25">
      <c r="C241" s="201"/>
      <c r="AJ241" s="264"/>
      <c r="AK241" s="264"/>
      <c r="AL241" s="264"/>
      <c r="AV241" s="145"/>
      <c r="AW241" s="145"/>
    </row>
    <row r="242" spans="3:49" s="32" customFormat="1" hidden="1" x14ac:dyDescent="0.25">
      <c r="C242" s="201"/>
      <c r="AJ242" s="264"/>
      <c r="AK242" s="264"/>
      <c r="AL242" s="264"/>
      <c r="AV242" s="145"/>
      <c r="AW242" s="145"/>
    </row>
    <row r="243" spans="3:49" s="32" customFormat="1" hidden="1" x14ac:dyDescent="0.25">
      <c r="C243" s="201"/>
      <c r="AJ243" s="264"/>
      <c r="AK243" s="264"/>
      <c r="AL243" s="264"/>
      <c r="AV243" s="145"/>
      <c r="AW243" s="145"/>
    </row>
    <row r="244" spans="3:49" s="32" customFormat="1" hidden="1" x14ac:dyDescent="0.25">
      <c r="C244" s="201"/>
      <c r="AJ244" s="264"/>
      <c r="AK244" s="264"/>
      <c r="AL244" s="264"/>
      <c r="AV244" s="145"/>
      <c r="AW244" s="145"/>
    </row>
    <row r="245" spans="3:49" s="32" customFormat="1" hidden="1" x14ac:dyDescent="0.25">
      <c r="C245" s="201"/>
      <c r="AJ245" s="264"/>
      <c r="AK245" s="264"/>
      <c r="AL245" s="264"/>
      <c r="AV245" s="145"/>
      <c r="AW245" s="145"/>
    </row>
    <row r="246" spans="3:49" s="32" customFormat="1" hidden="1" x14ac:dyDescent="0.25">
      <c r="C246" s="201"/>
      <c r="AJ246" s="264"/>
      <c r="AK246" s="264"/>
      <c r="AL246" s="264"/>
      <c r="AV246" s="145"/>
      <c r="AW246" s="145"/>
    </row>
    <row r="247" spans="3:49" s="32" customFormat="1" hidden="1" x14ac:dyDescent="0.25">
      <c r="C247" s="201"/>
      <c r="AJ247" s="264"/>
      <c r="AK247" s="264"/>
      <c r="AL247" s="264"/>
      <c r="AV247" s="145"/>
      <c r="AW247" s="145"/>
    </row>
    <row r="248" spans="3:49" s="32" customFormat="1" hidden="1" x14ac:dyDescent="0.25">
      <c r="C248" s="201"/>
      <c r="AJ248" s="264"/>
      <c r="AK248" s="264"/>
      <c r="AL248" s="264"/>
      <c r="AV248" s="145"/>
      <c r="AW248" s="145"/>
    </row>
    <row r="249" spans="3:49" s="32" customFormat="1" hidden="1" x14ac:dyDescent="0.25">
      <c r="C249" s="201"/>
      <c r="AJ249" s="264"/>
      <c r="AK249" s="264"/>
      <c r="AL249" s="264"/>
      <c r="AV249" s="145"/>
      <c r="AW249" s="145"/>
    </row>
    <row r="250" spans="3:49" s="32" customFormat="1" hidden="1" x14ac:dyDescent="0.25">
      <c r="C250" s="201"/>
      <c r="AJ250" s="264"/>
      <c r="AK250" s="264"/>
      <c r="AL250" s="264"/>
      <c r="AV250" s="145"/>
      <c r="AW250" s="145"/>
    </row>
    <row r="251" spans="3:49" s="32" customFormat="1" hidden="1" x14ac:dyDescent="0.25">
      <c r="C251" s="201"/>
      <c r="AJ251" s="264"/>
      <c r="AK251" s="264"/>
      <c r="AL251" s="264"/>
      <c r="AV251" s="145"/>
      <c r="AW251" s="145"/>
    </row>
    <row r="252" spans="3:49" s="32" customFormat="1" hidden="1" x14ac:dyDescent="0.25">
      <c r="C252" s="201"/>
      <c r="AJ252" s="264"/>
      <c r="AK252" s="264"/>
      <c r="AL252" s="264"/>
      <c r="AV252" s="145"/>
      <c r="AW252" s="145"/>
    </row>
    <row r="253" spans="3:49" s="32" customFormat="1" hidden="1" x14ac:dyDescent="0.25">
      <c r="C253" s="201"/>
      <c r="AJ253" s="264"/>
      <c r="AK253" s="264"/>
      <c r="AL253" s="264"/>
      <c r="AV253" s="145"/>
      <c r="AW253" s="145"/>
    </row>
    <row r="254" spans="3:49" s="32" customFormat="1" hidden="1" x14ac:dyDescent="0.25">
      <c r="C254" s="201"/>
      <c r="AJ254" s="264"/>
      <c r="AK254" s="264"/>
      <c r="AL254" s="264"/>
      <c r="AV254" s="145"/>
      <c r="AW254" s="145"/>
    </row>
    <row r="255" spans="3:49" s="32" customFormat="1" hidden="1" x14ac:dyDescent="0.25">
      <c r="C255" s="201"/>
      <c r="AJ255" s="264"/>
      <c r="AK255" s="264"/>
      <c r="AL255" s="264"/>
      <c r="AV255" s="145"/>
      <c r="AW255" s="145"/>
    </row>
    <row r="256" spans="3:49" s="32" customFormat="1" hidden="1" x14ac:dyDescent="0.25">
      <c r="C256" s="201"/>
      <c r="AJ256" s="264"/>
      <c r="AK256" s="264"/>
      <c r="AL256" s="264"/>
      <c r="AV256" s="145"/>
      <c r="AW256" s="145"/>
    </row>
    <row r="257" spans="3:49" s="32" customFormat="1" hidden="1" x14ac:dyDescent="0.25">
      <c r="C257" s="201"/>
      <c r="AJ257" s="264"/>
      <c r="AK257" s="264"/>
      <c r="AL257" s="264"/>
      <c r="AV257" s="145"/>
      <c r="AW257" s="145"/>
    </row>
    <row r="258" spans="3:49" s="32" customFormat="1" hidden="1" x14ac:dyDescent="0.25">
      <c r="C258" s="201"/>
      <c r="AJ258" s="264"/>
      <c r="AK258" s="264"/>
      <c r="AL258" s="264"/>
      <c r="AV258" s="145"/>
      <c r="AW258" s="145"/>
    </row>
    <row r="259" spans="3:49" s="32" customFormat="1" hidden="1" x14ac:dyDescent="0.25">
      <c r="C259" s="201"/>
      <c r="AJ259" s="264"/>
      <c r="AK259" s="264"/>
      <c r="AL259" s="264"/>
      <c r="AV259" s="145"/>
      <c r="AW259" s="145"/>
    </row>
    <row r="260" spans="3:49" s="32" customFormat="1" hidden="1" x14ac:dyDescent="0.25">
      <c r="C260" s="201"/>
      <c r="AJ260" s="264"/>
      <c r="AK260" s="264"/>
      <c r="AL260" s="264"/>
      <c r="AV260" s="145"/>
      <c r="AW260" s="145"/>
    </row>
    <row r="261" spans="3:49" s="32" customFormat="1" hidden="1" x14ac:dyDescent="0.25">
      <c r="C261" s="201"/>
      <c r="AJ261" s="264"/>
      <c r="AK261" s="264"/>
      <c r="AL261" s="264"/>
      <c r="AV261" s="145"/>
      <c r="AW261" s="145"/>
    </row>
    <row r="262" spans="3:49" s="32" customFormat="1" hidden="1" x14ac:dyDescent="0.25">
      <c r="C262" s="201"/>
      <c r="AJ262" s="264"/>
      <c r="AK262" s="264"/>
      <c r="AL262" s="264"/>
      <c r="AV262" s="145"/>
      <c r="AW262" s="145"/>
    </row>
    <row r="263" spans="3:49" s="32" customFormat="1" hidden="1" x14ac:dyDescent="0.25">
      <c r="C263" s="201"/>
      <c r="AJ263" s="264"/>
      <c r="AK263" s="264"/>
      <c r="AL263" s="264"/>
      <c r="AV263" s="145"/>
      <c r="AW263" s="145"/>
    </row>
    <row r="264" spans="3:49" s="32" customFormat="1" hidden="1" x14ac:dyDescent="0.25">
      <c r="C264" s="201"/>
      <c r="AJ264" s="264"/>
      <c r="AK264" s="264"/>
      <c r="AL264" s="264"/>
      <c r="AV264" s="145"/>
      <c r="AW264" s="145"/>
    </row>
    <row r="265" spans="3:49" s="32" customFormat="1" hidden="1" x14ac:dyDescent="0.25">
      <c r="C265" s="201"/>
      <c r="AJ265" s="264"/>
      <c r="AK265" s="264"/>
      <c r="AL265" s="264"/>
      <c r="AV265" s="145"/>
      <c r="AW265" s="145"/>
    </row>
    <row r="266" spans="3:49" s="32" customFormat="1" hidden="1" x14ac:dyDescent="0.25">
      <c r="C266" s="201"/>
      <c r="AJ266" s="264"/>
      <c r="AK266" s="264"/>
      <c r="AL266" s="264"/>
      <c r="AV266" s="145"/>
      <c r="AW266" s="145"/>
    </row>
    <row r="267" spans="3:49" s="32" customFormat="1" hidden="1" x14ac:dyDescent="0.25">
      <c r="C267" s="201"/>
      <c r="AJ267" s="264"/>
      <c r="AK267" s="264"/>
      <c r="AL267" s="264"/>
      <c r="AV267" s="145"/>
      <c r="AW267" s="145"/>
    </row>
    <row r="268" spans="3:49" s="32" customFormat="1" hidden="1" x14ac:dyDescent="0.25">
      <c r="C268" s="201"/>
      <c r="AJ268" s="264"/>
      <c r="AK268" s="264"/>
      <c r="AL268" s="264"/>
      <c r="AV268" s="145"/>
      <c r="AW268" s="145"/>
    </row>
    <row r="269" spans="3:49" s="32" customFormat="1" hidden="1" x14ac:dyDescent="0.25">
      <c r="C269" s="201"/>
      <c r="AJ269" s="264"/>
      <c r="AK269" s="264"/>
      <c r="AL269" s="264"/>
      <c r="AV269" s="145"/>
      <c r="AW269" s="145"/>
    </row>
    <row r="270" spans="3:49" s="32" customFormat="1" hidden="1" x14ac:dyDescent="0.25">
      <c r="C270" s="201"/>
      <c r="AJ270" s="264"/>
      <c r="AK270" s="264"/>
      <c r="AL270" s="264"/>
      <c r="AV270" s="145"/>
      <c r="AW270" s="145"/>
    </row>
  </sheetData>
  <sheetProtection algorithmName="SHA-512" hashValue="A+BsN+tyIOcX0PwIVe2ZgwsOi2ryR8pnPdl7a3tglEpUGaQxNttuyCquS/4v2IwijylVcwQThxqL5UNa3WsVaw==" saltValue="fpE8OlrRaA18tSa6WAy/8g==" spinCount="100000" sheet="1" selectLockedCells="1"/>
  <mergeCells count="3">
    <mergeCell ref="L4:M5"/>
    <mergeCell ref="B2:E2"/>
    <mergeCell ref="B3:E3"/>
  </mergeCells>
  <dataValidations count="4">
    <dataValidation type="list" allowBlank="1" showInputMessage="1" showErrorMessage="1" sqref="O11:P210" xr:uid="{00000000-0002-0000-0100-000000000000}">
      <formula1>$Y$2:$Y$3</formula1>
    </dataValidation>
    <dataValidation type="list" allowBlank="1" showDropDown="1" showInputMessage="1" showErrorMessage="1" sqref="D11:D210" xr:uid="{00000000-0002-0000-0100-000001000000}">
      <formula1>$Y$4:$Y$5</formula1>
    </dataValidation>
    <dataValidation type="decimal" allowBlank="1" showInputMessage="1" showErrorMessage="1" error="Keratomtery Range permitted_x000a_30 - 55 D._x000a_Please enter a number within this range." sqref="K11:K210 I11:I210 E11:E210 G11:G210" xr:uid="{00000000-0002-0000-0100-000002000000}">
      <formula1>30</formula1>
      <formula2>55</formula2>
    </dataValidation>
    <dataValidation type="decimal" allowBlank="1" showInputMessage="1" showErrorMessage="1" sqref="J11:J210 F11:F210" xr:uid="{00000000-0002-0000-0100-000003000000}">
      <formula1>0</formula1>
      <formula2>180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282"/>
  <sheetViews>
    <sheetView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2.28515625" customWidth="1"/>
    <col min="2" max="2" width="8.7109375" customWidth="1"/>
    <col min="3" max="3" width="4.85546875" style="24" customWidth="1"/>
    <col min="4" max="4" width="15" customWidth="1"/>
    <col min="5" max="5" width="10.5703125" style="241" customWidth="1"/>
    <col min="6" max="6" width="5.7109375" customWidth="1"/>
    <col min="7" max="12" width="5.42578125" customWidth="1"/>
    <col min="13" max="18" width="9.28515625" customWidth="1"/>
    <col min="19" max="19" width="3" customWidth="1"/>
    <col min="20" max="20" width="1.5703125" style="205" customWidth="1"/>
    <col min="21" max="23" width="6.7109375" customWidth="1"/>
    <col min="24" max="24" width="5.7109375" customWidth="1"/>
    <col min="26" max="52" width="9.140625" style="70"/>
  </cols>
  <sheetData>
    <row r="1" spans="1:76" s="15" customFormat="1" ht="15.75" thickBot="1" x14ac:dyDescent="0.3">
      <c r="E1" s="17"/>
      <c r="R1" s="25"/>
      <c r="S1" s="25"/>
      <c r="U1" s="32"/>
      <c r="V1" s="32"/>
      <c r="W1" s="32"/>
      <c r="X1" s="32"/>
      <c r="Y1" s="32"/>
      <c r="Z1" s="147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9"/>
      <c r="AT1" s="149"/>
      <c r="AU1" s="148"/>
      <c r="AV1" s="148"/>
      <c r="AW1" s="148"/>
      <c r="AX1" s="148"/>
      <c r="AY1" s="148"/>
      <c r="AZ1" s="150"/>
      <c r="BA1" s="34"/>
      <c r="BB1" s="35"/>
      <c r="BC1" s="35"/>
      <c r="BD1" s="35"/>
      <c r="BE1" s="151"/>
      <c r="BF1" s="151"/>
      <c r="BG1" s="151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</row>
    <row r="2" spans="1:76" s="17" customFormat="1" ht="15.75" thickTop="1" x14ac:dyDescent="0.25">
      <c r="C2" s="294" t="s">
        <v>2</v>
      </c>
      <c r="D2" s="295"/>
      <c r="E2" s="295"/>
      <c r="F2" s="296"/>
      <c r="G2" s="15"/>
      <c r="H2" s="297" t="s">
        <v>103</v>
      </c>
      <c r="I2" s="298"/>
      <c r="J2" s="298"/>
      <c r="K2" s="299"/>
      <c r="L2" s="15"/>
      <c r="M2" s="153"/>
      <c r="N2" s="41"/>
      <c r="O2" s="41" t="s">
        <v>96</v>
      </c>
      <c r="P2" s="41"/>
      <c r="Q2" s="41"/>
      <c r="R2" s="41" t="s">
        <v>97</v>
      </c>
      <c r="S2" s="41"/>
      <c r="T2" s="15"/>
      <c r="U2" s="32"/>
      <c r="V2" s="32"/>
      <c r="W2" s="32"/>
      <c r="X2" s="32"/>
      <c r="Y2" s="32"/>
      <c r="Z2" s="147"/>
      <c r="AA2" s="148"/>
      <c r="AB2" s="148"/>
      <c r="AC2" s="148"/>
      <c r="AD2" s="148"/>
      <c r="AE2" s="148"/>
      <c r="AF2" s="148"/>
      <c r="AG2" s="148"/>
      <c r="AH2" s="154"/>
      <c r="AI2" s="148"/>
      <c r="AJ2" s="154"/>
      <c r="AK2" s="147"/>
      <c r="AL2" s="147"/>
      <c r="AM2" s="147"/>
      <c r="AN2" s="147"/>
      <c r="AO2" s="147"/>
      <c r="AP2" s="147"/>
      <c r="AQ2" s="147"/>
      <c r="AR2" s="154"/>
      <c r="AS2" s="155"/>
      <c r="AT2" s="155"/>
      <c r="AU2" s="147"/>
      <c r="AV2" s="147"/>
      <c r="AW2" s="147"/>
      <c r="AX2" s="147"/>
      <c r="AY2" s="147"/>
      <c r="AZ2" s="150"/>
      <c r="BA2" s="34"/>
      <c r="BB2" s="35"/>
      <c r="BC2" s="35"/>
      <c r="BD2" s="35"/>
      <c r="BE2" s="151"/>
      <c r="BF2" s="151"/>
      <c r="BG2" s="151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</row>
    <row r="3" spans="1:76" s="17" customFormat="1" ht="15.75" thickBot="1" x14ac:dyDescent="0.3">
      <c r="C3" s="306" t="s">
        <v>3</v>
      </c>
      <c r="D3" s="307"/>
      <c r="E3" s="307"/>
      <c r="F3" s="308"/>
      <c r="G3" s="15"/>
      <c r="H3" s="300">
        <f>'The Calc 2.1'!$L$4</f>
        <v>0</v>
      </c>
      <c r="I3" s="301"/>
      <c r="J3" s="301"/>
      <c r="K3" s="302"/>
      <c r="L3" s="15"/>
      <c r="M3" s="157"/>
      <c r="N3" s="42" t="s">
        <v>17</v>
      </c>
      <c r="O3" s="42"/>
      <c r="P3" s="42" t="s">
        <v>9</v>
      </c>
      <c r="Q3" s="42"/>
      <c r="R3" s="42"/>
      <c r="S3" s="42"/>
      <c r="T3" s="15"/>
      <c r="U3" s="32"/>
      <c r="V3" s="32"/>
      <c r="W3" s="32"/>
      <c r="X3" s="32"/>
      <c r="Y3" s="32"/>
      <c r="Z3" s="147"/>
      <c r="AA3" s="148"/>
      <c r="AB3" s="148"/>
      <c r="AC3" s="148"/>
      <c r="AD3" s="158"/>
      <c r="AE3" s="148"/>
      <c r="AF3" s="147"/>
      <c r="AG3" s="148"/>
      <c r="AH3" s="148"/>
      <c r="AI3" s="148"/>
      <c r="AJ3" s="148"/>
      <c r="AK3" s="147"/>
      <c r="AL3" s="147"/>
      <c r="AM3" s="147"/>
      <c r="AN3" s="147"/>
      <c r="AO3" s="147"/>
      <c r="AP3" s="147"/>
      <c r="AQ3" s="147"/>
      <c r="AR3" s="158"/>
      <c r="AS3" s="155"/>
      <c r="AT3" s="155"/>
      <c r="AU3" s="147"/>
      <c r="AV3" s="147"/>
      <c r="AW3" s="147"/>
      <c r="AX3" s="147"/>
      <c r="AY3" s="147"/>
      <c r="AZ3" s="159"/>
      <c r="BA3" s="34"/>
      <c r="BB3" s="36"/>
      <c r="BC3" s="36"/>
      <c r="BD3" s="36"/>
      <c r="BE3" s="160"/>
      <c r="BF3" s="151"/>
      <c r="BG3" s="151"/>
      <c r="BH3" s="161"/>
      <c r="BI3" s="161"/>
      <c r="BJ3" s="161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</row>
    <row r="4" spans="1:76" s="15" customFormat="1" ht="15.75" thickBot="1" x14ac:dyDescent="0.3">
      <c r="C4" s="229" t="s">
        <v>4</v>
      </c>
      <c r="D4" s="205"/>
      <c r="E4" s="17"/>
      <c r="F4" s="205"/>
      <c r="H4" s="303"/>
      <c r="I4" s="304"/>
      <c r="J4" s="304"/>
      <c r="K4" s="305"/>
      <c r="M4" s="157" t="s">
        <v>98</v>
      </c>
      <c r="N4" s="162" t="str">
        <f>IFERROR(IF('The Calc 2.1'!$BE$3="","",'The Calc 2.1'!$BE$3),"")</f>
        <v/>
      </c>
      <c r="O4" s="235" t="s">
        <v>204</v>
      </c>
      <c r="P4" s="164" t="str">
        <f>IF('The Calc 2.1'!$BK$7="","",IFERROR('The Calc 2.1'!$BK$7,""))</f>
        <v/>
      </c>
      <c r="Q4" s="163" t="s">
        <v>15</v>
      </c>
      <c r="R4" s="236" t="str">
        <f>IFERROR(IF('The Calc 2.1'!$BK$10="","",'The Calc 2.1'!$BK$10*100),"")</f>
        <v/>
      </c>
      <c r="S4" s="163" t="s">
        <v>16</v>
      </c>
      <c r="U4" s="32"/>
      <c r="V4" s="32"/>
      <c r="W4" s="32"/>
      <c r="X4" s="32"/>
      <c r="Y4" s="32"/>
      <c r="Z4" s="147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7"/>
      <c r="AS4" s="155"/>
      <c r="AT4" s="155"/>
      <c r="AU4" s="148"/>
      <c r="AV4" s="148"/>
      <c r="AW4" s="148"/>
      <c r="AX4" s="148"/>
      <c r="AY4" s="148"/>
      <c r="AZ4" s="150"/>
      <c r="BA4" s="34"/>
      <c r="BB4" s="37"/>
      <c r="BC4" s="37"/>
      <c r="BD4" s="37"/>
      <c r="BE4" s="151"/>
      <c r="BF4" s="151"/>
      <c r="BG4" s="34"/>
      <c r="BH4" s="36"/>
      <c r="BI4" s="36"/>
      <c r="BJ4" s="36"/>
      <c r="BK4" s="151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</row>
    <row r="5" spans="1:76" s="15" customFormat="1" ht="16.5" thickTop="1" thickBot="1" x14ac:dyDescent="0.3">
      <c r="B5" s="202" t="s">
        <v>201</v>
      </c>
      <c r="C5" s="309" t="s">
        <v>90</v>
      </c>
      <c r="D5" s="309"/>
      <c r="E5" s="309"/>
      <c r="F5" s="229">
        <v>2010</v>
      </c>
      <c r="M5" s="157" t="s">
        <v>99</v>
      </c>
      <c r="N5" s="162" t="str">
        <f>IFERROR(IF('The Calc 2.1'!$BF$3="","",'The Calc 2.1'!$BF$3),"")</f>
        <v/>
      </c>
      <c r="O5" s="235" t="s">
        <v>204</v>
      </c>
      <c r="P5" s="164" t="str">
        <f>IF('The Calc 2.1'!$BL$7="","",IFERROR('The Calc 2.1'!$BL$7,""))</f>
        <v/>
      </c>
      <c r="Q5" s="163" t="s">
        <v>15</v>
      </c>
      <c r="R5" s="236" t="str">
        <f>IFERROR(IF('The Calc 2.1'!$BL$10="","",'The Calc 2.1'!$BL$10*100),"")</f>
        <v/>
      </c>
      <c r="S5" s="163" t="s">
        <v>16</v>
      </c>
      <c r="U5" s="32"/>
      <c r="V5" s="32"/>
      <c r="W5" s="32"/>
      <c r="X5" s="32"/>
      <c r="Y5" s="32"/>
      <c r="Z5" s="147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58"/>
      <c r="AM5" s="148"/>
      <c r="AN5" s="148"/>
      <c r="AO5" s="148"/>
      <c r="AP5" s="148"/>
      <c r="AQ5" s="148"/>
      <c r="AR5" s="147"/>
      <c r="AS5" s="155"/>
      <c r="AT5" s="155"/>
      <c r="AU5" s="148"/>
      <c r="AV5" s="148"/>
      <c r="AW5" s="148"/>
      <c r="AX5" s="148"/>
      <c r="AY5" s="148"/>
      <c r="AZ5" s="150"/>
      <c r="BA5" s="34"/>
      <c r="BB5" s="37"/>
      <c r="BC5" s="37"/>
      <c r="BD5" s="37"/>
      <c r="BE5" s="151"/>
      <c r="BF5" s="151"/>
      <c r="BG5" s="38"/>
      <c r="BH5" s="35"/>
      <c r="BI5" s="35"/>
      <c r="BJ5" s="35"/>
      <c r="BK5" s="151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</row>
    <row r="6" spans="1:76" s="15" customFormat="1" ht="16.5" thickTop="1" thickBot="1" x14ac:dyDescent="0.3">
      <c r="A6" s="10"/>
      <c r="B6" s="185" t="s">
        <v>92</v>
      </c>
      <c r="C6" s="309"/>
      <c r="D6" s="309"/>
      <c r="E6" s="309"/>
      <c r="F6" s="205"/>
      <c r="G6" s="18" t="s">
        <v>202</v>
      </c>
      <c r="H6" s="109"/>
      <c r="I6" s="109"/>
      <c r="J6" s="109"/>
      <c r="K6" s="109"/>
      <c r="L6" s="28"/>
      <c r="M6" s="165" t="s">
        <v>50</v>
      </c>
      <c r="N6" s="162" t="str">
        <f>IFERROR(IF('The Calc 2.1'!$BG$3="","",'The Calc 2.1'!$BG$3),"")</f>
        <v/>
      </c>
      <c r="O6" s="235" t="s">
        <v>204</v>
      </c>
      <c r="P6" s="164" t="str">
        <f>IF('The Calc 2.1'!$BM$7="","",IFERROR('The Calc 2.1'!$BM$7,""))</f>
        <v/>
      </c>
      <c r="Q6" s="166" t="s">
        <v>15</v>
      </c>
      <c r="R6" s="237" t="str">
        <f>IFERROR(IF('The Calc 2.1'!$BM$10="","",'The Calc 2.1'!$BM$10*100),"")</f>
        <v/>
      </c>
      <c r="S6" s="166" t="s">
        <v>16</v>
      </c>
      <c r="U6" s="32"/>
      <c r="V6" s="32"/>
      <c r="W6" s="32"/>
      <c r="X6" s="32"/>
      <c r="Y6" s="32"/>
      <c r="Z6" s="147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58"/>
      <c r="AM6" s="148"/>
      <c r="AN6" s="148"/>
      <c r="AO6" s="148"/>
      <c r="AP6" s="148"/>
      <c r="AQ6" s="148"/>
      <c r="AR6" s="147"/>
      <c r="AS6" s="155"/>
      <c r="AT6" s="155"/>
      <c r="AU6" s="148"/>
      <c r="AV6" s="148"/>
      <c r="AW6" s="148"/>
      <c r="AX6" s="148"/>
      <c r="AY6" s="148"/>
      <c r="AZ6" s="150"/>
      <c r="BA6" s="34"/>
      <c r="BB6" s="37"/>
      <c r="BC6" s="37"/>
      <c r="BD6" s="37"/>
      <c r="BE6" s="151"/>
      <c r="BF6" s="151"/>
      <c r="BG6" s="38"/>
      <c r="BH6" s="35"/>
      <c r="BI6" s="35"/>
      <c r="BJ6" s="35"/>
      <c r="BK6" s="151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</row>
    <row r="7" spans="1:76" s="15" customFormat="1" ht="15.75" thickTop="1" x14ac:dyDescent="0.25">
      <c r="A7" s="10"/>
      <c r="B7" s="116" t="s">
        <v>93</v>
      </c>
      <c r="C7" s="230" t="s">
        <v>7</v>
      </c>
      <c r="D7" s="233"/>
      <c r="E7" s="292" t="s">
        <v>205</v>
      </c>
      <c r="F7" s="234"/>
      <c r="G7" s="203" t="s">
        <v>49</v>
      </c>
      <c r="H7" s="114"/>
      <c r="I7" s="114" t="s">
        <v>45</v>
      </c>
      <c r="J7" s="114"/>
      <c r="K7" s="114" t="s">
        <v>50</v>
      </c>
      <c r="L7" s="29"/>
      <c r="M7" s="18" t="s">
        <v>49</v>
      </c>
      <c r="N7" s="109"/>
      <c r="O7" s="18" t="s">
        <v>45</v>
      </c>
      <c r="P7" s="28"/>
      <c r="Q7" s="18" t="s">
        <v>50</v>
      </c>
      <c r="R7" s="109"/>
      <c r="S7" s="204"/>
      <c r="U7" s="32"/>
      <c r="V7" s="32"/>
      <c r="W7" s="32"/>
      <c r="X7" s="32"/>
      <c r="Y7" s="32"/>
      <c r="Z7" s="147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55"/>
      <c r="AT7" s="155"/>
      <c r="AU7" s="148"/>
      <c r="AV7" s="148"/>
      <c r="AW7" s="148"/>
      <c r="AX7" s="148"/>
      <c r="AY7" s="148"/>
      <c r="AZ7" s="150"/>
      <c r="BA7" s="34"/>
      <c r="BB7" s="37"/>
      <c r="BC7" s="37"/>
      <c r="BD7" s="37"/>
      <c r="BE7" s="151"/>
      <c r="BF7" s="151"/>
      <c r="BG7" s="39"/>
      <c r="BH7" s="39"/>
      <c r="BI7" s="39"/>
      <c r="BJ7" s="39"/>
      <c r="BK7" s="151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</row>
    <row r="8" spans="1:76" s="15" customFormat="1" x14ac:dyDescent="0.25">
      <c r="A8" s="10"/>
      <c r="B8" s="116" t="s">
        <v>34</v>
      </c>
      <c r="C8" s="226" t="s">
        <v>1</v>
      </c>
      <c r="D8" s="79" t="s">
        <v>5</v>
      </c>
      <c r="E8" s="293"/>
      <c r="F8" s="227" t="s">
        <v>6</v>
      </c>
      <c r="G8" s="203" t="s">
        <v>14</v>
      </c>
      <c r="H8" s="114" t="s">
        <v>70</v>
      </c>
      <c r="I8" s="203" t="s">
        <v>14</v>
      </c>
      <c r="J8" s="114" t="s">
        <v>70</v>
      </c>
      <c r="K8" s="203" t="s">
        <v>14</v>
      </c>
      <c r="L8" s="114" t="s">
        <v>70</v>
      </c>
      <c r="M8" s="167" t="s">
        <v>94</v>
      </c>
      <c r="N8" s="168" t="s">
        <v>95</v>
      </c>
      <c r="O8" s="167" t="s">
        <v>94</v>
      </c>
      <c r="P8" s="168" t="s">
        <v>95</v>
      </c>
      <c r="Q8" s="167" t="s">
        <v>94</v>
      </c>
      <c r="R8" s="168" t="s">
        <v>95</v>
      </c>
      <c r="U8" s="32"/>
      <c r="V8" s="32"/>
      <c r="W8" s="32"/>
      <c r="X8" s="32"/>
      <c r="Y8" s="32"/>
      <c r="Z8" s="158"/>
      <c r="AA8" s="148"/>
      <c r="AB8" s="148"/>
      <c r="AC8" s="148"/>
      <c r="AD8" s="154"/>
      <c r="AE8" s="148"/>
      <c r="AF8" s="148"/>
      <c r="AG8" s="148"/>
      <c r="AH8" s="15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55"/>
      <c r="AT8" s="155"/>
      <c r="AU8" s="148"/>
      <c r="AV8" s="148"/>
      <c r="AW8" s="148"/>
      <c r="AX8" s="148"/>
      <c r="AY8" s="148"/>
      <c r="AZ8" s="150"/>
      <c r="BA8" s="34"/>
      <c r="BB8" s="37"/>
      <c r="BC8" s="37"/>
      <c r="BD8" s="37"/>
      <c r="BE8" s="151"/>
      <c r="BF8" s="151"/>
      <c r="BG8" s="34"/>
      <c r="BH8" s="36"/>
      <c r="BI8" s="36"/>
      <c r="BJ8" s="36"/>
      <c r="BK8" s="151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</row>
    <row r="9" spans="1:76" s="15" customFormat="1" ht="15" customHeight="1" x14ac:dyDescent="0.25">
      <c r="A9" s="10"/>
      <c r="B9" s="169"/>
      <c r="C9" s="169" t="s">
        <v>101</v>
      </c>
      <c r="D9" s="170"/>
      <c r="E9" s="238"/>
      <c r="F9" s="171" t="s">
        <v>100</v>
      </c>
      <c r="G9" s="228" t="str">
        <f>IFERROR(AVERAGE(G11:G210),"")</f>
        <v/>
      </c>
      <c r="H9" s="172"/>
      <c r="I9" s="228" t="str">
        <f>IFERROR(AVERAGE(I11:I210),"")</f>
        <v/>
      </c>
      <c r="J9" s="172"/>
      <c r="K9" s="228" t="str">
        <f>IFERROR(AVERAGE(K11:K210),"")</f>
        <v/>
      </c>
      <c r="L9" s="172"/>
      <c r="M9" s="172" t="str">
        <f>IFERROR(AVERAGE(M11:M210),"")</f>
        <v/>
      </c>
      <c r="N9" s="172" t="str">
        <f t="shared" ref="N9:R9" si="0">IFERROR(AVERAGE(N11:N210),"")</f>
        <v/>
      </c>
      <c r="O9" s="172" t="str">
        <f t="shared" si="0"/>
        <v/>
      </c>
      <c r="P9" s="172" t="str">
        <f t="shared" si="0"/>
        <v/>
      </c>
      <c r="Q9" s="172" t="str">
        <f t="shared" si="0"/>
        <v/>
      </c>
      <c r="R9" s="173" t="str">
        <f t="shared" si="0"/>
        <v/>
      </c>
      <c r="S9" s="21"/>
      <c r="U9" s="32"/>
      <c r="V9" s="32"/>
      <c r="W9" s="32"/>
      <c r="X9" s="32"/>
      <c r="Y9" s="32"/>
      <c r="Z9" s="147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54"/>
      <c r="AM9" s="154"/>
      <c r="AN9" s="154"/>
      <c r="AO9" s="154"/>
      <c r="AP9" s="154"/>
      <c r="AQ9" s="154"/>
      <c r="AR9" s="154"/>
      <c r="AS9" s="174"/>
      <c r="AT9" s="174"/>
      <c r="AU9" s="148"/>
      <c r="AV9" s="148"/>
      <c r="AW9" s="148"/>
      <c r="AX9" s="148"/>
      <c r="AY9" s="154"/>
      <c r="AZ9" s="150"/>
      <c r="BA9" s="34"/>
      <c r="BB9" s="36"/>
      <c r="BC9" s="36"/>
      <c r="BD9" s="36"/>
      <c r="BE9" s="151"/>
      <c r="BF9" s="151"/>
      <c r="BG9" s="175"/>
      <c r="BH9" s="176"/>
      <c r="BI9" s="176"/>
      <c r="BJ9" s="176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</row>
    <row r="10" spans="1:76" s="15" customFormat="1" ht="15" customHeight="1" x14ac:dyDescent="0.25">
      <c r="A10" s="10"/>
      <c r="B10" s="170"/>
      <c r="C10" s="170"/>
      <c r="D10" s="170"/>
      <c r="E10" s="238"/>
      <c r="F10" s="171" t="s">
        <v>203</v>
      </c>
      <c r="G10" s="228" t="str">
        <f>IFERROR(STDEV(G11:G210),"")</f>
        <v/>
      </c>
      <c r="H10" s="172"/>
      <c r="I10" s="228" t="str">
        <f>IFERROR(STDEV(I11:I210),"")</f>
        <v/>
      </c>
      <c r="J10" s="172"/>
      <c r="K10" s="228" t="str">
        <f>IFERROR(STDEV(K11:K210),"")</f>
        <v/>
      </c>
      <c r="L10" s="172"/>
      <c r="M10" s="172" t="str">
        <f>IFERROR(STDEV(M11:M210),"")</f>
        <v/>
      </c>
      <c r="N10" s="172" t="str">
        <f t="shared" ref="N10:R10" si="1">IFERROR(STDEV(N11:N210),"")</f>
        <v/>
      </c>
      <c r="O10" s="172" t="str">
        <f t="shared" si="1"/>
        <v/>
      </c>
      <c r="P10" s="172" t="str">
        <f t="shared" si="1"/>
        <v/>
      </c>
      <c r="Q10" s="172" t="str">
        <f t="shared" si="1"/>
        <v/>
      </c>
      <c r="R10" s="173" t="str">
        <f t="shared" si="1"/>
        <v/>
      </c>
      <c r="S10" s="21"/>
      <c r="U10" s="32"/>
      <c r="V10" s="32"/>
      <c r="W10" s="32"/>
      <c r="X10" s="32"/>
      <c r="Y10" s="32"/>
      <c r="Z10" s="147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58"/>
      <c r="AS10" s="174"/>
      <c r="AT10" s="174"/>
      <c r="AU10" s="148"/>
      <c r="AV10" s="148"/>
      <c r="AW10" s="148"/>
      <c r="AX10" s="148"/>
      <c r="AY10" s="154"/>
      <c r="AZ10" s="150"/>
      <c r="BA10" s="38"/>
      <c r="BB10" s="35"/>
      <c r="BC10" s="35"/>
      <c r="BD10" s="35"/>
      <c r="BE10" s="151"/>
      <c r="BF10" s="151"/>
      <c r="BG10" s="175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</row>
    <row r="11" spans="1:76" x14ac:dyDescent="0.25">
      <c r="A11" s="11"/>
      <c r="B11" s="206" t="str">
        <f t="shared" ref="B11:B42" si="2">IF(prevalidifier*postvalidifier=1,IF(exclusion="","No",exclusion),IF(idblankchek=0,"","Yes"))</f>
        <v/>
      </c>
      <c r="C11" s="231">
        <f t="shared" ref="C11:C74" si="3">C12-1</f>
        <v>1</v>
      </c>
      <c r="D11" s="225" t="str">
        <f>IF('The Calc 2.1'!B11="","",'The Calc 2.1'!B11)</f>
        <v/>
      </c>
      <c r="E11" s="239" t="str">
        <f>IF('The Calc 2.1'!C11="","",'The Calc 2.1'!C11)</f>
        <v/>
      </c>
      <c r="F11" s="225" t="str">
        <f>IF('The Calc 2.1'!D11="","",'The Calc 2.1'!D11)</f>
        <v/>
      </c>
      <c r="G11" s="207" t="str">
        <f t="shared" ref="G11:G42" si="4">IF(combivalidifier=1,preMag,"")</f>
        <v/>
      </c>
      <c r="H11" s="208" t="str">
        <f t="shared" ref="H11:H42" si="5">IF(combivalidifier=1,preAxis,"")</f>
        <v/>
      </c>
      <c r="I11" s="207" t="str">
        <f t="shared" ref="I11:I42" si="6">IF(combivalidifier=1,postMag,"")</f>
        <v/>
      </c>
      <c r="J11" s="210" t="str">
        <f t="shared" ref="J11:J42" si="7">IF(combivalidifier=1,postAxis,"")</f>
        <v/>
      </c>
      <c r="K11" s="209" t="str">
        <f t="shared" ref="K11:K42" si="8">IF(combivalidifier=1,siaMag,"")</f>
        <v/>
      </c>
      <c r="L11" s="210" t="str">
        <f t="shared" ref="L11:L42" si="9">IF(combivalidifier=1,SIAaxis,"")</f>
        <v/>
      </c>
      <c r="M11" s="219" t="str">
        <f t="shared" ref="M11:M42" si="10">IF(combivalidifier=1,prex,"")</f>
        <v/>
      </c>
      <c r="N11" s="220" t="str">
        <f t="shared" ref="N11:N42" si="11">IF(combivalidifier=1,prey,"")</f>
        <v/>
      </c>
      <c r="O11" s="219" t="str">
        <f t="shared" ref="O11:O42" si="12">IF(combivalidifier=1,postx,"")</f>
        <v/>
      </c>
      <c r="P11" s="220" t="str">
        <f t="shared" ref="P11:P42" si="13">IF(combivalidifier=1,posty,"")</f>
        <v/>
      </c>
      <c r="Q11" s="219" t="str">
        <f t="shared" ref="Q11:Q42" si="14">IF(combivalidifier=1,siax,"")</f>
        <v/>
      </c>
      <c r="R11" s="220" t="str">
        <f t="shared" ref="R11:R42" si="15">IF(combivalidifier=1,siay,"")</f>
        <v/>
      </c>
      <c r="S11" s="15"/>
      <c r="T11" s="15"/>
      <c r="U11" s="32"/>
      <c r="V11" s="32"/>
      <c r="W11" s="32"/>
      <c r="X11" s="32"/>
      <c r="Y11" s="32"/>
    </row>
    <row r="12" spans="1:76" x14ac:dyDescent="0.25">
      <c r="A12" s="11"/>
      <c r="B12" s="206" t="str">
        <f t="shared" si="2"/>
        <v/>
      </c>
      <c r="C12" s="231">
        <f t="shared" si="3"/>
        <v>2</v>
      </c>
      <c r="D12" s="225" t="str">
        <f>IF('The Calc 2.1'!B12="","",'The Calc 2.1'!B12)</f>
        <v/>
      </c>
      <c r="E12" s="239" t="str">
        <f>IF('The Calc 2.1'!C12="","",'The Calc 2.1'!C12)</f>
        <v/>
      </c>
      <c r="F12" s="225" t="str">
        <f>IF('The Calc 2.1'!D12="","",'The Calc 2.1'!D12)</f>
        <v/>
      </c>
      <c r="G12" s="211" t="str">
        <f t="shared" si="4"/>
        <v/>
      </c>
      <c r="H12" s="212" t="str">
        <f t="shared" si="5"/>
        <v/>
      </c>
      <c r="I12" s="211" t="str">
        <f t="shared" si="6"/>
        <v/>
      </c>
      <c r="J12" s="214" t="str">
        <f t="shared" si="7"/>
        <v/>
      </c>
      <c r="K12" s="213" t="str">
        <f t="shared" si="8"/>
        <v/>
      </c>
      <c r="L12" s="214" t="str">
        <f t="shared" si="9"/>
        <v/>
      </c>
      <c r="M12" s="221" t="str">
        <f t="shared" si="10"/>
        <v/>
      </c>
      <c r="N12" s="222" t="str">
        <f t="shared" si="11"/>
        <v/>
      </c>
      <c r="O12" s="221" t="str">
        <f t="shared" si="12"/>
        <v/>
      </c>
      <c r="P12" s="222" t="str">
        <f t="shared" si="13"/>
        <v/>
      </c>
      <c r="Q12" s="221" t="str">
        <f t="shared" si="14"/>
        <v/>
      </c>
      <c r="R12" s="222" t="str">
        <f t="shared" si="15"/>
        <v/>
      </c>
      <c r="S12" s="15"/>
      <c r="T12" s="15"/>
      <c r="U12" s="32"/>
      <c r="V12" s="32"/>
      <c r="W12" s="32"/>
      <c r="X12" s="32"/>
      <c r="Y12" s="32"/>
    </row>
    <row r="13" spans="1:76" x14ac:dyDescent="0.25">
      <c r="A13" s="11"/>
      <c r="B13" s="206" t="str">
        <f t="shared" si="2"/>
        <v/>
      </c>
      <c r="C13" s="231">
        <f t="shared" si="3"/>
        <v>3</v>
      </c>
      <c r="D13" s="225" t="str">
        <f>IF('The Calc 2.1'!B13="","",'The Calc 2.1'!B13)</f>
        <v/>
      </c>
      <c r="E13" s="239" t="str">
        <f>IF('The Calc 2.1'!C13="","",'The Calc 2.1'!C13)</f>
        <v/>
      </c>
      <c r="F13" s="225" t="str">
        <f>IF('The Calc 2.1'!D13="","",'The Calc 2.1'!D13)</f>
        <v/>
      </c>
      <c r="G13" s="211" t="str">
        <f t="shared" si="4"/>
        <v/>
      </c>
      <c r="H13" s="212" t="str">
        <f t="shared" si="5"/>
        <v/>
      </c>
      <c r="I13" s="211" t="str">
        <f t="shared" si="6"/>
        <v/>
      </c>
      <c r="J13" s="214" t="str">
        <f t="shared" si="7"/>
        <v/>
      </c>
      <c r="K13" s="213" t="str">
        <f t="shared" si="8"/>
        <v/>
      </c>
      <c r="L13" s="214" t="str">
        <f t="shared" si="9"/>
        <v/>
      </c>
      <c r="M13" s="221" t="str">
        <f t="shared" si="10"/>
        <v/>
      </c>
      <c r="N13" s="222" t="str">
        <f t="shared" si="11"/>
        <v/>
      </c>
      <c r="O13" s="221" t="str">
        <f t="shared" si="12"/>
        <v/>
      </c>
      <c r="P13" s="222" t="str">
        <f t="shared" si="13"/>
        <v/>
      </c>
      <c r="Q13" s="221" t="str">
        <f t="shared" si="14"/>
        <v/>
      </c>
      <c r="R13" s="222" t="str">
        <f t="shared" si="15"/>
        <v/>
      </c>
      <c r="S13" s="15"/>
      <c r="T13" s="15"/>
      <c r="U13" s="32"/>
      <c r="V13" s="32"/>
      <c r="W13" s="32"/>
      <c r="X13" s="32"/>
      <c r="Y13" s="32"/>
    </row>
    <row r="14" spans="1:76" x14ac:dyDescent="0.25">
      <c r="A14" s="11"/>
      <c r="B14" s="206" t="str">
        <f t="shared" si="2"/>
        <v/>
      </c>
      <c r="C14" s="231">
        <f t="shared" si="3"/>
        <v>4</v>
      </c>
      <c r="D14" s="225" t="str">
        <f>IF('The Calc 2.1'!B14="","",'The Calc 2.1'!B14)</f>
        <v/>
      </c>
      <c r="E14" s="239" t="str">
        <f>IF('The Calc 2.1'!C14="","",'The Calc 2.1'!C14)</f>
        <v/>
      </c>
      <c r="F14" s="225" t="str">
        <f>IF('The Calc 2.1'!D14="","",'The Calc 2.1'!D14)</f>
        <v/>
      </c>
      <c r="G14" s="211" t="str">
        <f t="shared" si="4"/>
        <v/>
      </c>
      <c r="H14" s="212" t="str">
        <f t="shared" si="5"/>
        <v/>
      </c>
      <c r="I14" s="211" t="str">
        <f t="shared" si="6"/>
        <v/>
      </c>
      <c r="J14" s="214" t="str">
        <f t="shared" si="7"/>
        <v/>
      </c>
      <c r="K14" s="213" t="str">
        <f t="shared" si="8"/>
        <v/>
      </c>
      <c r="L14" s="214" t="str">
        <f t="shared" si="9"/>
        <v/>
      </c>
      <c r="M14" s="221" t="str">
        <f t="shared" si="10"/>
        <v/>
      </c>
      <c r="N14" s="222" t="str">
        <f t="shared" si="11"/>
        <v/>
      </c>
      <c r="O14" s="221" t="str">
        <f t="shared" si="12"/>
        <v/>
      </c>
      <c r="P14" s="222" t="str">
        <f t="shared" si="13"/>
        <v/>
      </c>
      <c r="Q14" s="221" t="str">
        <f t="shared" si="14"/>
        <v/>
      </c>
      <c r="R14" s="222" t="str">
        <f t="shared" si="15"/>
        <v/>
      </c>
      <c r="S14" s="15"/>
      <c r="T14" s="15"/>
      <c r="U14" s="32"/>
      <c r="V14" s="32"/>
      <c r="W14" s="32"/>
      <c r="X14" s="32"/>
      <c r="Y14" s="32"/>
    </row>
    <row r="15" spans="1:76" x14ac:dyDescent="0.25">
      <c r="A15" s="11"/>
      <c r="B15" s="206" t="str">
        <f t="shared" si="2"/>
        <v/>
      </c>
      <c r="C15" s="231">
        <f t="shared" si="3"/>
        <v>5</v>
      </c>
      <c r="D15" s="225" t="str">
        <f>IF('The Calc 2.1'!B15="","",'The Calc 2.1'!B15)</f>
        <v/>
      </c>
      <c r="E15" s="239" t="str">
        <f>IF('The Calc 2.1'!C15="","",'The Calc 2.1'!C15)</f>
        <v/>
      </c>
      <c r="F15" s="225" t="str">
        <f>IF('The Calc 2.1'!D15="","",'The Calc 2.1'!D15)</f>
        <v/>
      </c>
      <c r="G15" s="211" t="str">
        <f t="shared" si="4"/>
        <v/>
      </c>
      <c r="H15" s="212" t="str">
        <f t="shared" si="5"/>
        <v/>
      </c>
      <c r="I15" s="211" t="str">
        <f t="shared" si="6"/>
        <v/>
      </c>
      <c r="J15" s="214" t="str">
        <f t="shared" si="7"/>
        <v/>
      </c>
      <c r="K15" s="213" t="str">
        <f t="shared" si="8"/>
        <v/>
      </c>
      <c r="L15" s="214" t="str">
        <f t="shared" si="9"/>
        <v/>
      </c>
      <c r="M15" s="221" t="str">
        <f t="shared" si="10"/>
        <v/>
      </c>
      <c r="N15" s="222" t="str">
        <f t="shared" si="11"/>
        <v/>
      </c>
      <c r="O15" s="221" t="str">
        <f t="shared" si="12"/>
        <v/>
      </c>
      <c r="P15" s="222" t="str">
        <f t="shared" si="13"/>
        <v/>
      </c>
      <c r="Q15" s="221" t="str">
        <f t="shared" si="14"/>
        <v/>
      </c>
      <c r="R15" s="222" t="str">
        <f t="shared" si="15"/>
        <v/>
      </c>
      <c r="S15" s="15"/>
      <c r="T15" s="15"/>
      <c r="U15" s="32"/>
      <c r="V15" s="32"/>
      <c r="W15" s="32"/>
      <c r="X15" s="32"/>
      <c r="Y15" s="32"/>
    </row>
    <row r="16" spans="1:76" x14ac:dyDescent="0.25">
      <c r="A16" s="11"/>
      <c r="B16" s="206" t="str">
        <f t="shared" si="2"/>
        <v/>
      </c>
      <c r="C16" s="231">
        <f t="shared" si="3"/>
        <v>6</v>
      </c>
      <c r="D16" s="225" t="str">
        <f>IF('The Calc 2.1'!B16="","",'The Calc 2.1'!B16)</f>
        <v/>
      </c>
      <c r="E16" s="239" t="str">
        <f>IF('The Calc 2.1'!C16="","",'The Calc 2.1'!C16)</f>
        <v/>
      </c>
      <c r="F16" s="225" t="str">
        <f>IF('The Calc 2.1'!D16="","",'The Calc 2.1'!D16)</f>
        <v/>
      </c>
      <c r="G16" s="211" t="str">
        <f t="shared" si="4"/>
        <v/>
      </c>
      <c r="H16" s="212" t="str">
        <f t="shared" si="5"/>
        <v/>
      </c>
      <c r="I16" s="211" t="str">
        <f t="shared" si="6"/>
        <v/>
      </c>
      <c r="J16" s="214" t="str">
        <f t="shared" si="7"/>
        <v/>
      </c>
      <c r="K16" s="213" t="str">
        <f t="shared" si="8"/>
        <v/>
      </c>
      <c r="L16" s="214" t="str">
        <f t="shared" si="9"/>
        <v/>
      </c>
      <c r="M16" s="221" t="str">
        <f t="shared" si="10"/>
        <v/>
      </c>
      <c r="N16" s="222" t="str">
        <f t="shared" si="11"/>
        <v/>
      </c>
      <c r="O16" s="221" t="str">
        <f t="shared" si="12"/>
        <v/>
      </c>
      <c r="P16" s="222" t="str">
        <f t="shared" si="13"/>
        <v/>
      </c>
      <c r="Q16" s="221" t="str">
        <f t="shared" si="14"/>
        <v/>
      </c>
      <c r="R16" s="222" t="str">
        <f t="shared" si="15"/>
        <v/>
      </c>
      <c r="S16" s="15"/>
      <c r="T16" s="15"/>
      <c r="U16" s="32"/>
      <c r="V16" s="32"/>
      <c r="W16" s="32"/>
      <c r="X16" s="32"/>
      <c r="Y16" s="32"/>
    </row>
    <row r="17" spans="1:25" x14ac:dyDescent="0.25">
      <c r="A17" s="11"/>
      <c r="B17" s="206" t="str">
        <f t="shared" si="2"/>
        <v/>
      </c>
      <c r="C17" s="231">
        <f t="shared" si="3"/>
        <v>7</v>
      </c>
      <c r="D17" s="225" t="str">
        <f>IF('The Calc 2.1'!B17="","",'The Calc 2.1'!B17)</f>
        <v/>
      </c>
      <c r="E17" s="239" t="str">
        <f>IF('The Calc 2.1'!C17="","",'The Calc 2.1'!C17)</f>
        <v/>
      </c>
      <c r="F17" s="225" t="str">
        <f>IF('The Calc 2.1'!D17="","",'The Calc 2.1'!D17)</f>
        <v/>
      </c>
      <c r="G17" s="211" t="str">
        <f t="shared" si="4"/>
        <v/>
      </c>
      <c r="H17" s="212" t="str">
        <f t="shared" si="5"/>
        <v/>
      </c>
      <c r="I17" s="211" t="str">
        <f t="shared" si="6"/>
        <v/>
      </c>
      <c r="J17" s="214" t="str">
        <f t="shared" si="7"/>
        <v/>
      </c>
      <c r="K17" s="213" t="str">
        <f t="shared" si="8"/>
        <v/>
      </c>
      <c r="L17" s="214" t="str">
        <f t="shared" si="9"/>
        <v/>
      </c>
      <c r="M17" s="221" t="str">
        <f t="shared" si="10"/>
        <v/>
      </c>
      <c r="N17" s="222" t="str">
        <f t="shared" si="11"/>
        <v/>
      </c>
      <c r="O17" s="221" t="str">
        <f t="shared" si="12"/>
        <v/>
      </c>
      <c r="P17" s="222" t="str">
        <f t="shared" si="13"/>
        <v/>
      </c>
      <c r="Q17" s="221" t="str">
        <f t="shared" si="14"/>
        <v/>
      </c>
      <c r="R17" s="222" t="str">
        <f t="shared" si="15"/>
        <v/>
      </c>
      <c r="S17" s="15"/>
      <c r="T17" s="15"/>
      <c r="U17" s="32"/>
      <c r="V17" s="32"/>
      <c r="W17" s="32"/>
      <c r="X17" s="32"/>
      <c r="Y17" s="32"/>
    </row>
    <row r="18" spans="1:25" x14ac:dyDescent="0.25">
      <c r="A18" s="11"/>
      <c r="B18" s="206" t="str">
        <f t="shared" si="2"/>
        <v/>
      </c>
      <c r="C18" s="231">
        <f t="shared" si="3"/>
        <v>8</v>
      </c>
      <c r="D18" s="225" t="str">
        <f>IF('The Calc 2.1'!B18="","",'The Calc 2.1'!B18)</f>
        <v/>
      </c>
      <c r="E18" s="239" t="str">
        <f>IF('The Calc 2.1'!C18="","",'The Calc 2.1'!C18)</f>
        <v/>
      </c>
      <c r="F18" s="225" t="str">
        <f>IF('The Calc 2.1'!D18="","",'The Calc 2.1'!D18)</f>
        <v/>
      </c>
      <c r="G18" s="211" t="str">
        <f t="shared" si="4"/>
        <v/>
      </c>
      <c r="H18" s="212" t="str">
        <f t="shared" si="5"/>
        <v/>
      </c>
      <c r="I18" s="211" t="str">
        <f t="shared" si="6"/>
        <v/>
      </c>
      <c r="J18" s="214" t="str">
        <f t="shared" si="7"/>
        <v/>
      </c>
      <c r="K18" s="213" t="str">
        <f t="shared" si="8"/>
        <v/>
      </c>
      <c r="L18" s="214" t="str">
        <f t="shared" si="9"/>
        <v/>
      </c>
      <c r="M18" s="221" t="str">
        <f t="shared" si="10"/>
        <v/>
      </c>
      <c r="N18" s="222" t="str">
        <f t="shared" si="11"/>
        <v/>
      </c>
      <c r="O18" s="221" t="str">
        <f t="shared" si="12"/>
        <v/>
      </c>
      <c r="P18" s="222" t="str">
        <f t="shared" si="13"/>
        <v/>
      </c>
      <c r="Q18" s="221" t="str">
        <f t="shared" si="14"/>
        <v/>
      </c>
      <c r="R18" s="222" t="str">
        <f t="shared" si="15"/>
        <v/>
      </c>
      <c r="S18" s="15"/>
      <c r="T18" s="15"/>
      <c r="U18" s="32"/>
      <c r="V18" s="32"/>
      <c r="W18" s="32"/>
      <c r="X18" s="32"/>
      <c r="Y18" s="32"/>
    </row>
    <row r="19" spans="1:25" x14ac:dyDescent="0.25">
      <c r="A19" s="11"/>
      <c r="B19" s="206" t="str">
        <f t="shared" si="2"/>
        <v/>
      </c>
      <c r="C19" s="231">
        <f t="shared" si="3"/>
        <v>9</v>
      </c>
      <c r="D19" s="225" t="str">
        <f>IF('The Calc 2.1'!B19="","",'The Calc 2.1'!B19)</f>
        <v/>
      </c>
      <c r="E19" s="239" t="str">
        <f>IF('The Calc 2.1'!C19="","",'The Calc 2.1'!C19)</f>
        <v/>
      </c>
      <c r="F19" s="225" t="str">
        <f>IF('The Calc 2.1'!D19="","",'The Calc 2.1'!D19)</f>
        <v/>
      </c>
      <c r="G19" s="211" t="str">
        <f t="shared" si="4"/>
        <v/>
      </c>
      <c r="H19" s="212" t="str">
        <f t="shared" si="5"/>
        <v/>
      </c>
      <c r="I19" s="211" t="str">
        <f t="shared" si="6"/>
        <v/>
      </c>
      <c r="J19" s="214" t="str">
        <f t="shared" si="7"/>
        <v/>
      </c>
      <c r="K19" s="213" t="str">
        <f t="shared" si="8"/>
        <v/>
      </c>
      <c r="L19" s="214" t="str">
        <f t="shared" si="9"/>
        <v/>
      </c>
      <c r="M19" s="221" t="str">
        <f t="shared" si="10"/>
        <v/>
      </c>
      <c r="N19" s="222" t="str">
        <f t="shared" si="11"/>
        <v/>
      </c>
      <c r="O19" s="221" t="str">
        <f t="shared" si="12"/>
        <v/>
      </c>
      <c r="P19" s="222" t="str">
        <f t="shared" si="13"/>
        <v/>
      </c>
      <c r="Q19" s="221" t="str">
        <f t="shared" si="14"/>
        <v/>
      </c>
      <c r="R19" s="222" t="str">
        <f t="shared" si="15"/>
        <v/>
      </c>
      <c r="S19" s="15"/>
      <c r="T19" s="15"/>
      <c r="U19" s="32"/>
      <c r="V19" s="32"/>
      <c r="W19" s="32"/>
      <c r="X19" s="32"/>
      <c r="Y19" s="32"/>
    </row>
    <row r="20" spans="1:25" x14ac:dyDescent="0.25">
      <c r="A20" s="11"/>
      <c r="B20" s="206" t="str">
        <f t="shared" si="2"/>
        <v/>
      </c>
      <c r="C20" s="231">
        <f t="shared" si="3"/>
        <v>10</v>
      </c>
      <c r="D20" s="225" t="str">
        <f>IF('The Calc 2.1'!B20="","",'The Calc 2.1'!B20)</f>
        <v/>
      </c>
      <c r="E20" s="239" t="str">
        <f>IF('The Calc 2.1'!C20="","",'The Calc 2.1'!C20)</f>
        <v/>
      </c>
      <c r="F20" s="225" t="str">
        <f>IF('The Calc 2.1'!D20="","",'The Calc 2.1'!D20)</f>
        <v/>
      </c>
      <c r="G20" s="211" t="str">
        <f t="shared" si="4"/>
        <v/>
      </c>
      <c r="H20" s="212" t="str">
        <f t="shared" si="5"/>
        <v/>
      </c>
      <c r="I20" s="211" t="str">
        <f t="shared" si="6"/>
        <v/>
      </c>
      <c r="J20" s="214" t="str">
        <f t="shared" si="7"/>
        <v/>
      </c>
      <c r="K20" s="213" t="str">
        <f t="shared" si="8"/>
        <v/>
      </c>
      <c r="L20" s="214" t="str">
        <f t="shared" si="9"/>
        <v/>
      </c>
      <c r="M20" s="221" t="str">
        <f t="shared" si="10"/>
        <v/>
      </c>
      <c r="N20" s="222" t="str">
        <f t="shared" si="11"/>
        <v/>
      </c>
      <c r="O20" s="221" t="str">
        <f t="shared" si="12"/>
        <v/>
      </c>
      <c r="P20" s="222" t="str">
        <f t="shared" si="13"/>
        <v/>
      </c>
      <c r="Q20" s="221" t="str">
        <f t="shared" si="14"/>
        <v/>
      </c>
      <c r="R20" s="222" t="str">
        <f t="shared" si="15"/>
        <v/>
      </c>
      <c r="S20" s="15"/>
      <c r="T20" s="15"/>
      <c r="U20" s="32"/>
      <c r="V20" s="32"/>
      <c r="W20" s="32"/>
      <c r="X20" s="32"/>
      <c r="Y20" s="32"/>
    </row>
    <row r="21" spans="1:25" x14ac:dyDescent="0.25">
      <c r="A21" s="11"/>
      <c r="B21" s="206" t="str">
        <f t="shared" si="2"/>
        <v/>
      </c>
      <c r="C21" s="231">
        <f t="shared" si="3"/>
        <v>11</v>
      </c>
      <c r="D21" s="225" t="str">
        <f>IF('The Calc 2.1'!B21="","",'The Calc 2.1'!B21)</f>
        <v/>
      </c>
      <c r="E21" s="239" t="str">
        <f>IF('The Calc 2.1'!C21="","",'The Calc 2.1'!C21)</f>
        <v/>
      </c>
      <c r="F21" s="225" t="str">
        <f>IF('The Calc 2.1'!D21="","",'The Calc 2.1'!D21)</f>
        <v/>
      </c>
      <c r="G21" s="211" t="str">
        <f t="shared" si="4"/>
        <v/>
      </c>
      <c r="H21" s="212" t="str">
        <f t="shared" si="5"/>
        <v/>
      </c>
      <c r="I21" s="211" t="str">
        <f t="shared" si="6"/>
        <v/>
      </c>
      <c r="J21" s="214" t="str">
        <f t="shared" si="7"/>
        <v/>
      </c>
      <c r="K21" s="213" t="str">
        <f t="shared" si="8"/>
        <v/>
      </c>
      <c r="L21" s="214" t="str">
        <f t="shared" si="9"/>
        <v/>
      </c>
      <c r="M21" s="221" t="str">
        <f t="shared" si="10"/>
        <v/>
      </c>
      <c r="N21" s="222" t="str">
        <f t="shared" si="11"/>
        <v/>
      </c>
      <c r="O21" s="221" t="str">
        <f t="shared" si="12"/>
        <v/>
      </c>
      <c r="P21" s="222" t="str">
        <f t="shared" si="13"/>
        <v/>
      </c>
      <c r="Q21" s="221" t="str">
        <f t="shared" si="14"/>
        <v/>
      </c>
      <c r="R21" s="222" t="str">
        <f t="shared" si="15"/>
        <v/>
      </c>
      <c r="S21" s="15"/>
      <c r="T21" s="15"/>
      <c r="U21" s="32"/>
      <c r="V21" s="32"/>
      <c r="W21" s="32"/>
      <c r="X21" s="32"/>
      <c r="Y21" s="32"/>
    </row>
    <row r="22" spans="1:25" x14ac:dyDescent="0.25">
      <c r="A22" s="11"/>
      <c r="B22" s="206" t="str">
        <f t="shared" si="2"/>
        <v/>
      </c>
      <c r="C22" s="231">
        <f t="shared" si="3"/>
        <v>12</v>
      </c>
      <c r="D22" s="225" t="str">
        <f>IF('The Calc 2.1'!B22="","",'The Calc 2.1'!B22)</f>
        <v/>
      </c>
      <c r="E22" s="239" t="str">
        <f>IF('The Calc 2.1'!C22="","",'The Calc 2.1'!C22)</f>
        <v/>
      </c>
      <c r="F22" s="225" t="str">
        <f>IF('The Calc 2.1'!D22="","",'The Calc 2.1'!D22)</f>
        <v/>
      </c>
      <c r="G22" s="211" t="str">
        <f t="shared" si="4"/>
        <v/>
      </c>
      <c r="H22" s="212" t="str">
        <f t="shared" si="5"/>
        <v/>
      </c>
      <c r="I22" s="211" t="str">
        <f t="shared" si="6"/>
        <v/>
      </c>
      <c r="J22" s="214" t="str">
        <f t="shared" si="7"/>
        <v/>
      </c>
      <c r="K22" s="213" t="str">
        <f t="shared" si="8"/>
        <v/>
      </c>
      <c r="L22" s="214" t="str">
        <f t="shared" si="9"/>
        <v/>
      </c>
      <c r="M22" s="221" t="str">
        <f t="shared" si="10"/>
        <v/>
      </c>
      <c r="N22" s="222" t="str">
        <f t="shared" si="11"/>
        <v/>
      </c>
      <c r="O22" s="221" t="str">
        <f t="shared" si="12"/>
        <v/>
      </c>
      <c r="P22" s="222" t="str">
        <f t="shared" si="13"/>
        <v/>
      </c>
      <c r="Q22" s="221" t="str">
        <f t="shared" si="14"/>
        <v/>
      </c>
      <c r="R22" s="222" t="str">
        <f t="shared" si="15"/>
        <v/>
      </c>
      <c r="S22" s="15"/>
      <c r="T22" s="15"/>
      <c r="U22" s="32"/>
      <c r="V22" s="32"/>
      <c r="W22" s="32"/>
      <c r="X22" s="32"/>
      <c r="Y22" s="32"/>
    </row>
    <row r="23" spans="1:25" x14ac:dyDescent="0.25">
      <c r="A23" s="11"/>
      <c r="B23" s="206" t="str">
        <f t="shared" si="2"/>
        <v/>
      </c>
      <c r="C23" s="231">
        <f t="shared" si="3"/>
        <v>13</v>
      </c>
      <c r="D23" s="225" t="str">
        <f>IF('The Calc 2.1'!B23="","",'The Calc 2.1'!B23)</f>
        <v/>
      </c>
      <c r="E23" s="239" t="str">
        <f>IF('The Calc 2.1'!C23="","",'The Calc 2.1'!C23)</f>
        <v/>
      </c>
      <c r="F23" s="225" t="str">
        <f>IF('The Calc 2.1'!D23="","",'The Calc 2.1'!D23)</f>
        <v/>
      </c>
      <c r="G23" s="211" t="str">
        <f t="shared" si="4"/>
        <v/>
      </c>
      <c r="H23" s="212" t="str">
        <f t="shared" si="5"/>
        <v/>
      </c>
      <c r="I23" s="211" t="str">
        <f t="shared" si="6"/>
        <v/>
      </c>
      <c r="J23" s="214" t="str">
        <f t="shared" si="7"/>
        <v/>
      </c>
      <c r="K23" s="213" t="str">
        <f t="shared" si="8"/>
        <v/>
      </c>
      <c r="L23" s="214" t="str">
        <f t="shared" si="9"/>
        <v/>
      </c>
      <c r="M23" s="221" t="str">
        <f t="shared" si="10"/>
        <v/>
      </c>
      <c r="N23" s="222" t="str">
        <f t="shared" si="11"/>
        <v/>
      </c>
      <c r="O23" s="221" t="str">
        <f t="shared" si="12"/>
        <v/>
      </c>
      <c r="P23" s="222" t="str">
        <f t="shared" si="13"/>
        <v/>
      </c>
      <c r="Q23" s="221" t="str">
        <f t="shared" si="14"/>
        <v/>
      </c>
      <c r="R23" s="222" t="str">
        <f t="shared" si="15"/>
        <v/>
      </c>
      <c r="S23" s="15"/>
      <c r="T23" s="15"/>
      <c r="U23" s="32"/>
      <c r="V23" s="32"/>
      <c r="W23" s="32"/>
      <c r="X23" s="32"/>
      <c r="Y23" s="32"/>
    </row>
    <row r="24" spans="1:25" x14ac:dyDescent="0.25">
      <c r="A24" s="11"/>
      <c r="B24" s="206" t="str">
        <f t="shared" si="2"/>
        <v/>
      </c>
      <c r="C24" s="231">
        <f t="shared" si="3"/>
        <v>14</v>
      </c>
      <c r="D24" s="225" t="str">
        <f>IF('The Calc 2.1'!B24="","",'The Calc 2.1'!B24)</f>
        <v/>
      </c>
      <c r="E24" s="239" t="str">
        <f>IF('The Calc 2.1'!C24="","",'The Calc 2.1'!C24)</f>
        <v/>
      </c>
      <c r="F24" s="225" t="str">
        <f>IF('The Calc 2.1'!D24="","",'The Calc 2.1'!D24)</f>
        <v/>
      </c>
      <c r="G24" s="211" t="str">
        <f t="shared" si="4"/>
        <v/>
      </c>
      <c r="H24" s="212" t="str">
        <f t="shared" si="5"/>
        <v/>
      </c>
      <c r="I24" s="211" t="str">
        <f t="shared" si="6"/>
        <v/>
      </c>
      <c r="J24" s="214" t="str">
        <f t="shared" si="7"/>
        <v/>
      </c>
      <c r="K24" s="213" t="str">
        <f t="shared" si="8"/>
        <v/>
      </c>
      <c r="L24" s="214" t="str">
        <f t="shared" si="9"/>
        <v/>
      </c>
      <c r="M24" s="221" t="str">
        <f t="shared" si="10"/>
        <v/>
      </c>
      <c r="N24" s="222" t="str">
        <f t="shared" si="11"/>
        <v/>
      </c>
      <c r="O24" s="221" t="str">
        <f t="shared" si="12"/>
        <v/>
      </c>
      <c r="P24" s="222" t="str">
        <f t="shared" si="13"/>
        <v/>
      </c>
      <c r="Q24" s="221" t="str">
        <f t="shared" si="14"/>
        <v/>
      </c>
      <c r="R24" s="222" t="str">
        <f t="shared" si="15"/>
        <v/>
      </c>
      <c r="S24" s="15"/>
      <c r="T24" s="15"/>
      <c r="U24" s="32"/>
      <c r="V24" s="32"/>
      <c r="W24" s="32"/>
      <c r="X24" s="32"/>
      <c r="Y24" s="32"/>
    </row>
    <row r="25" spans="1:25" x14ac:dyDescent="0.25">
      <c r="A25" s="11"/>
      <c r="B25" s="206" t="str">
        <f t="shared" si="2"/>
        <v/>
      </c>
      <c r="C25" s="231">
        <f t="shared" si="3"/>
        <v>15</v>
      </c>
      <c r="D25" s="225" t="str">
        <f>IF('The Calc 2.1'!B25="","",'The Calc 2.1'!B25)</f>
        <v/>
      </c>
      <c r="E25" s="239" t="str">
        <f>IF('The Calc 2.1'!C25="","",'The Calc 2.1'!C25)</f>
        <v/>
      </c>
      <c r="F25" s="225" t="str">
        <f>IF('The Calc 2.1'!D25="","",'The Calc 2.1'!D25)</f>
        <v/>
      </c>
      <c r="G25" s="211" t="str">
        <f t="shared" si="4"/>
        <v/>
      </c>
      <c r="H25" s="212" t="str">
        <f t="shared" si="5"/>
        <v/>
      </c>
      <c r="I25" s="211" t="str">
        <f t="shared" si="6"/>
        <v/>
      </c>
      <c r="J25" s="214" t="str">
        <f t="shared" si="7"/>
        <v/>
      </c>
      <c r="K25" s="213" t="str">
        <f t="shared" si="8"/>
        <v/>
      </c>
      <c r="L25" s="214" t="str">
        <f t="shared" si="9"/>
        <v/>
      </c>
      <c r="M25" s="221" t="str">
        <f t="shared" si="10"/>
        <v/>
      </c>
      <c r="N25" s="222" t="str">
        <f t="shared" si="11"/>
        <v/>
      </c>
      <c r="O25" s="221" t="str">
        <f t="shared" si="12"/>
        <v/>
      </c>
      <c r="P25" s="222" t="str">
        <f t="shared" si="13"/>
        <v/>
      </c>
      <c r="Q25" s="221" t="str">
        <f t="shared" si="14"/>
        <v/>
      </c>
      <c r="R25" s="222" t="str">
        <f t="shared" si="15"/>
        <v/>
      </c>
      <c r="S25" s="15"/>
      <c r="T25" s="15"/>
      <c r="U25" s="32"/>
      <c r="V25" s="32"/>
      <c r="W25" s="32"/>
      <c r="X25" s="32"/>
      <c r="Y25" s="32"/>
    </row>
    <row r="26" spans="1:25" x14ac:dyDescent="0.25">
      <c r="A26" s="11"/>
      <c r="B26" s="206" t="str">
        <f t="shared" si="2"/>
        <v/>
      </c>
      <c r="C26" s="231">
        <f t="shared" si="3"/>
        <v>16</v>
      </c>
      <c r="D26" s="225" t="str">
        <f>IF('The Calc 2.1'!B26="","",'The Calc 2.1'!B26)</f>
        <v/>
      </c>
      <c r="E26" s="239" t="str">
        <f>IF('The Calc 2.1'!C26="","",'The Calc 2.1'!C26)</f>
        <v/>
      </c>
      <c r="F26" s="225" t="str">
        <f>IF('The Calc 2.1'!D26="","",'The Calc 2.1'!D26)</f>
        <v/>
      </c>
      <c r="G26" s="211" t="str">
        <f t="shared" si="4"/>
        <v/>
      </c>
      <c r="H26" s="212" t="str">
        <f t="shared" si="5"/>
        <v/>
      </c>
      <c r="I26" s="211" t="str">
        <f t="shared" si="6"/>
        <v/>
      </c>
      <c r="J26" s="214" t="str">
        <f t="shared" si="7"/>
        <v/>
      </c>
      <c r="K26" s="213" t="str">
        <f t="shared" si="8"/>
        <v/>
      </c>
      <c r="L26" s="214" t="str">
        <f t="shared" si="9"/>
        <v/>
      </c>
      <c r="M26" s="221" t="str">
        <f t="shared" si="10"/>
        <v/>
      </c>
      <c r="N26" s="222" t="str">
        <f t="shared" si="11"/>
        <v/>
      </c>
      <c r="O26" s="221" t="str">
        <f t="shared" si="12"/>
        <v/>
      </c>
      <c r="P26" s="222" t="str">
        <f t="shared" si="13"/>
        <v/>
      </c>
      <c r="Q26" s="221" t="str">
        <f t="shared" si="14"/>
        <v/>
      </c>
      <c r="R26" s="222" t="str">
        <f t="shared" si="15"/>
        <v/>
      </c>
      <c r="S26" s="15"/>
      <c r="T26" s="15"/>
      <c r="U26" s="32"/>
      <c r="V26" s="32"/>
      <c r="W26" s="32"/>
      <c r="X26" s="32"/>
      <c r="Y26" s="32"/>
    </row>
    <row r="27" spans="1:25" x14ac:dyDescent="0.25">
      <c r="A27" s="11"/>
      <c r="B27" s="206" t="str">
        <f t="shared" si="2"/>
        <v/>
      </c>
      <c r="C27" s="231">
        <f t="shared" si="3"/>
        <v>17</v>
      </c>
      <c r="D27" s="225" t="str">
        <f>IF('The Calc 2.1'!B27="","",'The Calc 2.1'!B27)</f>
        <v/>
      </c>
      <c r="E27" s="239" t="str">
        <f>IF('The Calc 2.1'!C27="","",'The Calc 2.1'!C27)</f>
        <v/>
      </c>
      <c r="F27" s="225" t="str">
        <f>IF('The Calc 2.1'!D27="","",'The Calc 2.1'!D27)</f>
        <v/>
      </c>
      <c r="G27" s="211" t="str">
        <f t="shared" si="4"/>
        <v/>
      </c>
      <c r="H27" s="212" t="str">
        <f t="shared" si="5"/>
        <v/>
      </c>
      <c r="I27" s="211" t="str">
        <f t="shared" si="6"/>
        <v/>
      </c>
      <c r="J27" s="214" t="str">
        <f t="shared" si="7"/>
        <v/>
      </c>
      <c r="K27" s="213" t="str">
        <f t="shared" si="8"/>
        <v/>
      </c>
      <c r="L27" s="214" t="str">
        <f t="shared" si="9"/>
        <v/>
      </c>
      <c r="M27" s="221" t="str">
        <f t="shared" si="10"/>
        <v/>
      </c>
      <c r="N27" s="222" t="str">
        <f t="shared" si="11"/>
        <v/>
      </c>
      <c r="O27" s="221" t="str">
        <f t="shared" si="12"/>
        <v/>
      </c>
      <c r="P27" s="222" t="str">
        <f t="shared" si="13"/>
        <v/>
      </c>
      <c r="Q27" s="221" t="str">
        <f t="shared" si="14"/>
        <v/>
      </c>
      <c r="R27" s="222" t="str">
        <f t="shared" si="15"/>
        <v/>
      </c>
      <c r="S27" s="15"/>
      <c r="T27" s="15"/>
      <c r="U27" s="32"/>
      <c r="V27" s="32"/>
      <c r="W27" s="32"/>
      <c r="X27" s="32"/>
      <c r="Y27" s="32"/>
    </row>
    <row r="28" spans="1:25" x14ac:dyDescent="0.25">
      <c r="A28" s="11"/>
      <c r="B28" s="206" t="str">
        <f t="shared" si="2"/>
        <v/>
      </c>
      <c r="C28" s="231">
        <f t="shared" si="3"/>
        <v>18</v>
      </c>
      <c r="D28" s="225" t="str">
        <f>IF('The Calc 2.1'!B28="","",'The Calc 2.1'!B28)</f>
        <v/>
      </c>
      <c r="E28" s="239" t="str">
        <f>IF('The Calc 2.1'!C28="","",'The Calc 2.1'!C28)</f>
        <v/>
      </c>
      <c r="F28" s="225" t="str">
        <f>IF('The Calc 2.1'!D28="","",'The Calc 2.1'!D28)</f>
        <v/>
      </c>
      <c r="G28" s="211" t="str">
        <f t="shared" si="4"/>
        <v/>
      </c>
      <c r="H28" s="212" t="str">
        <f t="shared" si="5"/>
        <v/>
      </c>
      <c r="I28" s="211" t="str">
        <f t="shared" si="6"/>
        <v/>
      </c>
      <c r="J28" s="214" t="str">
        <f t="shared" si="7"/>
        <v/>
      </c>
      <c r="K28" s="213" t="str">
        <f t="shared" si="8"/>
        <v/>
      </c>
      <c r="L28" s="214" t="str">
        <f t="shared" si="9"/>
        <v/>
      </c>
      <c r="M28" s="221" t="str">
        <f t="shared" si="10"/>
        <v/>
      </c>
      <c r="N28" s="222" t="str">
        <f t="shared" si="11"/>
        <v/>
      </c>
      <c r="O28" s="221" t="str">
        <f t="shared" si="12"/>
        <v/>
      </c>
      <c r="P28" s="222" t="str">
        <f t="shared" si="13"/>
        <v/>
      </c>
      <c r="Q28" s="221" t="str">
        <f t="shared" si="14"/>
        <v/>
      </c>
      <c r="R28" s="222" t="str">
        <f t="shared" si="15"/>
        <v/>
      </c>
      <c r="S28" s="15"/>
      <c r="T28" s="15"/>
      <c r="U28" s="32"/>
      <c r="V28" s="32"/>
      <c r="W28" s="32"/>
      <c r="X28" s="32"/>
      <c r="Y28" s="32"/>
    </row>
    <row r="29" spans="1:25" x14ac:dyDescent="0.25">
      <c r="A29" s="11"/>
      <c r="B29" s="206" t="str">
        <f t="shared" si="2"/>
        <v/>
      </c>
      <c r="C29" s="231">
        <f t="shared" si="3"/>
        <v>19</v>
      </c>
      <c r="D29" s="225" t="str">
        <f>IF('The Calc 2.1'!B29="","",'The Calc 2.1'!B29)</f>
        <v/>
      </c>
      <c r="E29" s="239" t="str">
        <f>IF('The Calc 2.1'!C29="","",'The Calc 2.1'!C29)</f>
        <v/>
      </c>
      <c r="F29" s="225" t="str">
        <f>IF('The Calc 2.1'!D29="","",'The Calc 2.1'!D29)</f>
        <v/>
      </c>
      <c r="G29" s="211" t="str">
        <f t="shared" si="4"/>
        <v/>
      </c>
      <c r="H29" s="212" t="str">
        <f t="shared" si="5"/>
        <v/>
      </c>
      <c r="I29" s="211" t="str">
        <f t="shared" si="6"/>
        <v/>
      </c>
      <c r="J29" s="214" t="str">
        <f t="shared" si="7"/>
        <v/>
      </c>
      <c r="K29" s="213" t="str">
        <f t="shared" si="8"/>
        <v/>
      </c>
      <c r="L29" s="214" t="str">
        <f t="shared" si="9"/>
        <v/>
      </c>
      <c r="M29" s="221" t="str">
        <f t="shared" si="10"/>
        <v/>
      </c>
      <c r="N29" s="222" t="str">
        <f t="shared" si="11"/>
        <v/>
      </c>
      <c r="O29" s="221" t="str">
        <f t="shared" si="12"/>
        <v/>
      </c>
      <c r="P29" s="222" t="str">
        <f t="shared" si="13"/>
        <v/>
      </c>
      <c r="Q29" s="221" t="str">
        <f t="shared" si="14"/>
        <v/>
      </c>
      <c r="R29" s="222" t="str">
        <f t="shared" si="15"/>
        <v/>
      </c>
      <c r="S29" s="15"/>
      <c r="T29" s="15"/>
      <c r="U29" s="32"/>
      <c r="V29" s="32"/>
      <c r="W29" s="32"/>
      <c r="X29" s="32"/>
      <c r="Y29" s="32"/>
    </row>
    <row r="30" spans="1:25" x14ac:dyDescent="0.25">
      <c r="A30" s="11"/>
      <c r="B30" s="206" t="str">
        <f t="shared" si="2"/>
        <v/>
      </c>
      <c r="C30" s="231">
        <f t="shared" si="3"/>
        <v>20</v>
      </c>
      <c r="D30" s="225" t="str">
        <f>IF('The Calc 2.1'!B30="","",'The Calc 2.1'!B30)</f>
        <v/>
      </c>
      <c r="E30" s="239" t="str">
        <f>IF('The Calc 2.1'!C30="","",'The Calc 2.1'!C30)</f>
        <v/>
      </c>
      <c r="F30" s="225" t="str">
        <f>IF('The Calc 2.1'!D30="","",'The Calc 2.1'!D30)</f>
        <v/>
      </c>
      <c r="G30" s="211" t="str">
        <f t="shared" si="4"/>
        <v/>
      </c>
      <c r="H30" s="212" t="str">
        <f t="shared" si="5"/>
        <v/>
      </c>
      <c r="I30" s="211" t="str">
        <f t="shared" si="6"/>
        <v/>
      </c>
      <c r="J30" s="214" t="str">
        <f t="shared" si="7"/>
        <v/>
      </c>
      <c r="K30" s="213" t="str">
        <f t="shared" si="8"/>
        <v/>
      </c>
      <c r="L30" s="214" t="str">
        <f t="shared" si="9"/>
        <v/>
      </c>
      <c r="M30" s="221" t="str">
        <f t="shared" si="10"/>
        <v/>
      </c>
      <c r="N30" s="222" t="str">
        <f t="shared" si="11"/>
        <v/>
      </c>
      <c r="O30" s="221" t="str">
        <f t="shared" si="12"/>
        <v/>
      </c>
      <c r="P30" s="222" t="str">
        <f t="shared" si="13"/>
        <v/>
      </c>
      <c r="Q30" s="221" t="str">
        <f t="shared" si="14"/>
        <v/>
      </c>
      <c r="R30" s="222" t="str">
        <f t="shared" si="15"/>
        <v/>
      </c>
      <c r="S30" s="15"/>
      <c r="T30" s="15"/>
      <c r="U30" s="32"/>
      <c r="V30" s="32"/>
      <c r="W30" s="32"/>
      <c r="X30" s="32"/>
      <c r="Y30" s="32"/>
    </row>
    <row r="31" spans="1:25" x14ac:dyDescent="0.25">
      <c r="A31" s="11"/>
      <c r="B31" s="206" t="str">
        <f t="shared" si="2"/>
        <v/>
      </c>
      <c r="C31" s="231">
        <f t="shared" si="3"/>
        <v>21</v>
      </c>
      <c r="D31" s="225" t="str">
        <f>IF('The Calc 2.1'!B31="","",'The Calc 2.1'!B31)</f>
        <v/>
      </c>
      <c r="E31" s="239" t="str">
        <f>IF('The Calc 2.1'!C31="","",'The Calc 2.1'!C31)</f>
        <v/>
      </c>
      <c r="F31" s="225" t="str">
        <f>IF('The Calc 2.1'!D31="","",'The Calc 2.1'!D31)</f>
        <v/>
      </c>
      <c r="G31" s="211" t="str">
        <f t="shared" si="4"/>
        <v/>
      </c>
      <c r="H31" s="212" t="str">
        <f t="shared" si="5"/>
        <v/>
      </c>
      <c r="I31" s="211" t="str">
        <f t="shared" si="6"/>
        <v/>
      </c>
      <c r="J31" s="214" t="str">
        <f t="shared" si="7"/>
        <v/>
      </c>
      <c r="K31" s="213" t="str">
        <f t="shared" si="8"/>
        <v/>
      </c>
      <c r="L31" s="214" t="str">
        <f t="shared" si="9"/>
        <v/>
      </c>
      <c r="M31" s="221" t="str">
        <f t="shared" si="10"/>
        <v/>
      </c>
      <c r="N31" s="222" t="str">
        <f t="shared" si="11"/>
        <v/>
      </c>
      <c r="O31" s="221" t="str">
        <f t="shared" si="12"/>
        <v/>
      </c>
      <c r="P31" s="222" t="str">
        <f t="shared" si="13"/>
        <v/>
      </c>
      <c r="Q31" s="221" t="str">
        <f t="shared" si="14"/>
        <v/>
      </c>
      <c r="R31" s="222" t="str">
        <f t="shared" si="15"/>
        <v/>
      </c>
      <c r="S31" s="15"/>
      <c r="T31" s="15"/>
      <c r="U31" s="32"/>
      <c r="V31" s="32"/>
      <c r="W31" s="32"/>
      <c r="X31" s="32"/>
      <c r="Y31" s="32"/>
    </row>
    <row r="32" spans="1:25" x14ac:dyDescent="0.25">
      <c r="A32" s="11"/>
      <c r="B32" s="206" t="str">
        <f t="shared" si="2"/>
        <v/>
      </c>
      <c r="C32" s="231">
        <f t="shared" si="3"/>
        <v>22</v>
      </c>
      <c r="D32" s="225" t="str">
        <f>IF('The Calc 2.1'!B32="","",'The Calc 2.1'!B32)</f>
        <v/>
      </c>
      <c r="E32" s="239" t="str">
        <f>IF('The Calc 2.1'!C32="","",'The Calc 2.1'!C32)</f>
        <v/>
      </c>
      <c r="F32" s="225" t="str">
        <f>IF('The Calc 2.1'!D32="","",'The Calc 2.1'!D32)</f>
        <v/>
      </c>
      <c r="G32" s="211" t="str">
        <f t="shared" si="4"/>
        <v/>
      </c>
      <c r="H32" s="212" t="str">
        <f t="shared" si="5"/>
        <v/>
      </c>
      <c r="I32" s="211" t="str">
        <f t="shared" si="6"/>
        <v/>
      </c>
      <c r="J32" s="214" t="str">
        <f t="shared" si="7"/>
        <v/>
      </c>
      <c r="K32" s="213" t="str">
        <f t="shared" si="8"/>
        <v/>
      </c>
      <c r="L32" s="214" t="str">
        <f t="shared" si="9"/>
        <v/>
      </c>
      <c r="M32" s="221" t="str">
        <f t="shared" si="10"/>
        <v/>
      </c>
      <c r="N32" s="222" t="str">
        <f t="shared" si="11"/>
        <v/>
      </c>
      <c r="O32" s="221" t="str">
        <f t="shared" si="12"/>
        <v/>
      </c>
      <c r="P32" s="222" t="str">
        <f t="shared" si="13"/>
        <v/>
      </c>
      <c r="Q32" s="221" t="str">
        <f t="shared" si="14"/>
        <v/>
      </c>
      <c r="R32" s="222" t="str">
        <f t="shared" si="15"/>
        <v/>
      </c>
      <c r="S32" s="15"/>
      <c r="T32" s="15"/>
      <c r="U32" s="32"/>
      <c r="V32" s="32"/>
      <c r="W32" s="32"/>
      <c r="X32" s="32"/>
      <c r="Y32" s="32"/>
    </row>
    <row r="33" spans="1:25" x14ac:dyDescent="0.25">
      <c r="A33" s="11"/>
      <c r="B33" s="206" t="str">
        <f t="shared" si="2"/>
        <v/>
      </c>
      <c r="C33" s="231">
        <f t="shared" si="3"/>
        <v>23</v>
      </c>
      <c r="D33" s="225" t="str">
        <f>IF('The Calc 2.1'!B33="","",'The Calc 2.1'!B33)</f>
        <v/>
      </c>
      <c r="E33" s="239" t="str">
        <f>IF('The Calc 2.1'!C33="","",'The Calc 2.1'!C33)</f>
        <v/>
      </c>
      <c r="F33" s="225" t="str">
        <f>IF('The Calc 2.1'!D33="","",'The Calc 2.1'!D33)</f>
        <v/>
      </c>
      <c r="G33" s="211" t="str">
        <f t="shared" si="4"/>
        <v/>
      </c>
      <c r="H33" s="212" t="str">
        <f t="shared" si="5"/>
        <v/>
      </c>
      <c r="I33" s="211" t="str">
        <f t="shared" si="6"/>
        <v/>
      </c>
      <c r="J33" s="214" t="str">
        <f t="shared" si="7"/>
        <v/>
      </c>
      <c r="K33" s="213" t="str">
        <f t="shared" si="8"/>
        <v/>
      </c>
      <c r="L33" s="214" t="str">
        <f t="shared" si="9"/>
        <v/>
      </c>
      <c r="M33" s="221" t="str">
        <f t="shared" si="10"/>
        <v/>
      </c>
      <c r="N33" s="222" t="str">
        <f t="shared" si="11"/>
        <v/>
      </c>
      <c r="O33" s="221" t="str">
        <f t="shared" si="12"/>
        <v/>
      </c>
      <c r="P33" s="222" t="str">
        <f t="shared" si="13"/>
        <v/>
      </c>
      <c r="Q33" s="221" t="str">
        <f t="shared" si="14"/>
        <v/>
      </c>
      <c r="R33" s="222" t="str">
        <f t="shared" si="15"/>
        <v/>
      </c>
      <c r="S33" s="15"/>
      <c r="T33" s="15"/>
      <c r="U33" s="32"/>
      <c r="V33" s="32"/>
      <c r="W33" s="32"/>
      <c r="X33" s="32"/>
      <c r="Y33" s="32"/>
    </row>
    <row r="34" spans="1:25" x14ac:dyDescent="0.25">
      <c r="A34" s="11"/>
      <c r="B34" s="206" t="str">
        <f t="shared" si="2"/>
        <v/>
      </c>
      <c r="C34" s="231">
        <f t="shared" si="3"/>
        <v>24</v>
      </c>
      <c r="D34" s="225" t="str">
        <f>IF('The Calc 2.1'!B34="","",'The Calc 2.1'!B34)</f>
        <v/>
      </c>
      <c r="E34" s="239" t="str">
        <f>IF('The Calc 2.1'!C34="","",'The Calc 2.1'!C34)</f>
        <v/>
      </c>
      <c r="F34" s="225" t="str">
        <f>IF('The Calc 2.1'!D34="","",'The Calc 2.1'!D34)</f>
        <v/>
      </c>
      <c r="G34" s="211" t="str">
        <f t="shared" si="4"/>
        <v/>
      </c>
      <c r="H34" s="212" t="str">
        <f t="shared" si="5"/>
        <v/>
      </c>
      <c r="I34" s="211" t="str">
        <f t="shared" si="6"/>
        <v/>
      </c>
      <c r="J34" s="214" t="str">
        <f t="shared" si="7"/>
        <v/>
      </c>
      <c r="K34" s="213" t="str">
        <f t="shared" si="8"/>
        <v/>
      </c>
      <c r="L34" s="214" t="str">
        <f t="shared" si="9"/>
        <v/>
      </c>
      <c r="M34" s="221" t="str">
        <f t="shared" si="10"/>
        <v/>
      </c>
      <c r="N34" s="222" t="str">
        <f t="shared" si="11"/>
        <v/>
      </c>
      <c r="O34" s="221" t="str">
        <f t="shared" si="12"/>
        <v/>
      </c>
      <c r="P34" s="222" t="str">
        <f t="shared" si="13"/>
        <v/>
      </c>
      <c r="Q34" s="221" t="str">
        <f t="shared" si="14"/>
        <v/>
      </c>
      <c r="R34" s="222" t="str">
        <f t="shared" si="15"/>
        <v/>
      </c>
      <c r="S34" s="15"/>
      <c r="T34" s="15"/>
      <c r="U34" s="32"/>
      <c r="V34" s="32"/>
      <c r="W34" s="32"/>
      <c r="X34" s="32"/>
      <c r="Y34" s="32"/>
    </row>
    <row r="35" spans="1:25" x14ac:dyDescent="0.25">
      <c r="A35" s="11"/>
      <c r="B35" s="206" t="str">
        <f t="shared" si="2"/>
        <v/>
      </c>
      <c r="C35" s="231">
        <f t="shared" si="3"/>
        <v>25</v>
      </c>
      <c r="D35" s="225" t="str">
        <f>IF('The Calc 2.1'!B35="","",'The Calc 2.1'!B35)</f>
        <v/>
      </c>
      <c r="E35" s="239" t="str">
        <f>IF('The Calc 2.1'!C35="","",'The Calc 2.1'!C35)</f>
        <v/>
      </c>
      <c r="F35" s="225" t="str">
        <f>IF('The Calc 2.1'!D35="","",'The Calc 2.1'!D35)</f>
        <v/>
      </c>
      <c r="G35" s="211" t="str">
        <f t="shared" si="4"/>
        <v/>
      </c>
      <c r="H35" s="212" t="str">
        <f t="shared" si="5"/>
        <v/>
      </c>
      <c r="I35" s="211" t="str">
        <f t="shared" si="6"/>
        <v/>
      </c>
      <c r="J35" s="214" t="str">
        <f t="shared" si="7"/>
        <v/>
      </c>
      <c r="K35" s="213" t="str">
        <f t="shared" si="8"/>
        <v/>
      </c>
      <c r="L35" s="214" t="str">
        <f t="shared" si="9"/>
        <v/>
      </c>
      <c r="M35" s="221" t="str">
        <f t="shared" si="10"/>
        <v/>
      </c>
      <c r="N35" s="222" t="str">
        <f t="shared" si="11"/>
        <v/>
      </c>
      <c r="O35" s="221" t="str">
        <f t="shared" si="12"/>
        <v/>
      </c>
      <c r="P35" s="222" t="str">
        <f t="shared" si="13"/>
        <v/>
      </c>
      <c r="Q35" s="221" t="str">
        <f t="shared" si="14"/>
        <v/>
      </c>
      <c r="R35" s="222" t="str">
        <f t="shared" si="15"/>
        <v/>
      </c>
      <c r="S35" s="15"/>
      <c r="T35" s="15"/>
      <c r="U35" s="32"/>
      <c r="V35" s="32"/>
      <c r="W35" s="32"/>
      <c r="X35" s="32"/>
      <c r="Y35" s="32"/>
    </row>
    <row r="36" spans="1:25" x14ac:dyDescent="0.25">
      <c r="A36" s="11"/>
      <c r="B36" s="206" t="str">
        <f t="shared" si="2"/>
        <v/>
      </c>
      <c r="C36" s="231">
        <f t="shared" si="3"/>
        <v>26</v>
      </c>
      <c r="D36" s="225" t="str">
        <f>IF('The Calc 2.1'!B36="","",'The Calc 2.1'!B36)</f>
        <v/>
      </c>
      <c r="E36" s="239" t="str">
        <f>IF('The Calc 2.1'!C36="","",'The Calc 2.1'!C36)</f>
        <v/>
      </c>
      <c r="F36" s="225" t="str">
        <f>IF('The Calc 2.1'!D36="","",'The Calc 2.1'!D36)</f>
        <v/>
      </c>
      <c r="G36" s="211" t="str">
        <f t="shared" si="4"/>
        <v/>
      </c>
      <c r="H36" s="212" t="str">
        <f t="shared" si="5"/>
        <v/>
      </c>
      <c r="I36" s="211" t="str">
        <f t="shared" si="6"/>
        <v/>
      </c>
      <c r="J36" s="214" t="str">
        <f t="shared" si="7"/>
        <v/>
      </c>
      <c r="K36" s="213" t="str">
        <f t="shared" si="8"/>
        <v/>
      </c>
      <c r="L36" s="214" t="str">
        <f t="shared" si="9"/>
        <v/>
      </c>
      <c r="M36" s="221" t="str">
        <f t="shared" si="10"/>
        <v/>
      </c>
      <c r="N36" s="222" t="str">
        <f t="shared" si="11"/>
        <v/>
      </c>
      <c r="O36" s="221" t="str">
        <f t="shared" si="12"/>
        <v/>
      </c>
      <c r="P36" s="222" t="str">
        <f t="shared" si="13"/>
        <v/>
      </c>
      <c r="Q36" s="221" t="str">
        <f t="shared" si="14"/>
        <v/>
      </c>
      <c r="R36" s="222" t="str">
        <f t="shared" si="15"/>
        <v/>
      </c>
      <c r="S36" s="15"/>
      <c r="T36" s="15"/>
      <c r="U36" s="32"/>
      <c r="V36" s="32"/>
      <c r="W36" s="32"/>
      <c r="X36" s="32"/>
      <c r="Y36" s="32"/>
    </row>
    <row r="37" spans="1:25" x14ac:dyDescent="0.25">
      <c r="A37" s="11"/>
      <c r="B37" s="206" t="str">
        <f t="shared" si="2"/>
        <v/>
      </c>
      <c r="C37" s="231">
        <f t="shared" si="3"/>
        <v>27</v>
      </c>
      <c r="D37" s="225" t="str">
        <f>IF('The Calc 2.1'!B37="","",'The Calc 2.1'!B37)</f>
        <v/>
      </c>
      <c r="E37" s="239" t="str">
        <f>IF('The Calc 2.1'!C37="","",'The Calc 2.1'!C37)</f>
        <v/>
      </c>
      <c r="F37" s="225" t="str">
        <f>IF('The Calc 2.1'!D37="","",'The Calc 2.1'!D37)</f>
        <v/>
      </c>
      <c r="G37" s="211" t="str">
        <f t="shared" si="4"/>
        <v/>
      </c>
      <c r="H37" s="212" t="str">
        <f t="shared" si="5"/>
        <v/>
      </c>
      <c r="I37" s="211" t="str">
        <f t="shared" si="6"/>
        <v/>
      </c>
      <c r="J37" s="214" t="str">
        <f t="shared" si="7"/>
        <v/>
      </c>
      <c r="K37" s="213" t="str">
        <f t="shared" si="8"/>
        <v/>
      </c>
      <c r="L37" s="214" t="str">
        <f t="shared" si="9"/>
        <v/>
      </c>
      <c r="M37" s="221" t="str">
        <f t="shared" si="10"/>
        <v/>
      </c>
      <c r="N37" s="222" t="str">
        <f t="shared" si="11"/>
        <v/>
      </c>
      <c r="O37" s="221" t="str">
        <f t="shared" si="12"/>
        <v/>
      </c>
      <c r="P37" s="222" t="str">
        <f t="shared" si="13"/>
        <v/>
      </c>
      <c r="Q37" s="221" t="str">
        <f t="shared" si="14"/>
        <v/>
      </c>
      <c r="R37" s="222" t="str">
        <f t="shared" si="15"/>
        <v/>
      </c>
      <c r="S37" s="15"/>
      <c r="T37" s="15"/>
      <c r="U37" s="32"/>
      <c r="V37" s="32"/>
      <c r="W37" s="32"/>
      <c r="X37" s="32"/>
      <c r="Y37" s="32"/>
    </row>
    <row r="38" spans="1:25" x14ac:dyDescent="0.25">
      <c r="A38" s="11"/>
      <c r="B38" s="206" t="str">
        <f t="shared" si="2"/>
        <v/>
      </c>
      <c r="C38" s="231">
        <f t="shared" si="3"/>
        <v>28</v>
      </c>
      <c r="D38" s="225" t="str">
        <f>IF('The Calc 2.1'!B38="","",'The Calc 2.1'!B38)</f>
        <v/>
      </c>
      <c r="E38" s="239" t="str">
        <f>IF('The Calc 2.1'!C38="","",'The Calc 2.1'!C38)</f>
        <v/>
      </c>
      <c r="F38" s="225" t="str">
        <f>IF('The Calc 2.1'!D38="","",'The Calc 2.1'!D38)</f>
        <v/>
      </c>
      <c r="G38" s="211" t="str">
        <f t="shared" si="4"/>
        <v/>
      </c>
      <c r="H38" s="212" t="str">
        <f t="shared" si="5"/>
        <v/>
      </c>
      <c r="I38" s="211" t="str">
        <f t="shared" si="6"/>
        <v/>
      </c>
      <c r="J38" s="214" t="str">
        <f t="shared" si="7"/>
        <v/>
      </c>
      <c r="K38" s="213" t="str">
        <f t="shared" si="8"/>
        <v/>
      </c>
      <c r="L38" s="214" t="str">
        <f t="shared" si="9"/>
        <v/>
      </c>
      <c r="M38" s="221" t="str">
        <f t="shared" si="10"/>
        <v/>
      </c>
      <c r="N38" s="222" t="str">
        <f t="shared" si="11"/>
        <v/>
      </c>
      <c r="O38" s="221" t="str">
        <f t="shared" si="12"/>
        <v/>
      </c>
      <c r="P38" s="222" t="str">
        <f t="shared" si="13"/>
        <v/>
      </c>
      <c r="Q38" s="221" t="str">
        <f t="shared" si="14"/>
        <v/>
      </c>
      <c r="R38" s="222" t="str">
        <f t="shared" si="15"/>
        <v/>
      </c>
      <c r="S38" s="15"/>
      <c r="T38" s="15"/>
      <c r="U38" s="32"/>
      <c r="V38" s="32"/>
      <c r="W38" s="32"/>
      <c r="X38" s="32"/>
      <c r="Y38" s="32"/>
    </row>
    <row r="39" spans="1:25" x14ac:dyDescent="0.25">
      <c r="A39" s="11"/>
      <c r="B39" s="206" t="str">
        <f t="shared" si="2"/>
        <v/>
      </c>
      <c r="C39" s="231">
        <f t="shared" si="3"/>
        <v>29</v>
      </c>
      <c r="D39" s="225" t="str">
        <f>IF('The Calc 2.1'!B39="","",'The Calc 2.1'!B39)</f>
        <v/>
      </c>
      <c r="E39" s="239" t="str">
        <f>IF('The Calc 2.1'!C39="","",'The Calc 2.1'!C39)</f>
        <v/>
      </c>
      <c r="F39" s="225" t="str">
        <f>IF('The Calc 2.1'!D39="","",'The Calc 2.1'!D39)</f>
        <v/>
      </c>
      <c r="G39" s="211" t="str">
        <f t="shared" si="4"/>
        <v/>
      </c>
      <c r="H39" s="212" t="str">
        <f t="shared" si="5"/>
        <v/>
      </c>
      <c r="I39" s="211" t="str">
        <f t="shared" si="6"/>
        <v/>
      </c>
      <c r="J39" s="214" t="str">
        <f t="shared" si="7"/>
        <v/>
      </c>
      <c r="K39" s="213" t="str">
        <f t="shared" si="8"/>
        <v/>
      </c>
      <c r="L39" s="214" t="str">
        <f t="shared" si="9"/>
        <v/>
      </c>
      <c r="M39" s="221" t="str">
        <f t="shared" si="10"/>
        <v/>
      </c>
      <c r="N39" s="222" t="str">
        <f t="shared" si="11"/>
        <v/>
      </c>
      <c r="O39" s="221" t="str">
        <f t="shared" si="12"/>
        <v/>
      </c>
      <c r="P39" s="222" t="str">
        <f t="shared" si="13"/>
        <v/>
      </c>
      <c r="Q39" s="221" t="str">
        <f t="shared" si="14"/>
        <v/>
      </c>
      <c r="R39" s="222" t="str">
        <f t="shared" si="15"/>
        <v/>
      </c>
      <c r="S39" s="15"/>
      <c r="T39" s="15"/>
      <c r="U39" s="32"/>
      <c r="V39" s="32"/>
      <c r="W39" s="32"/>
      <c r="X39" s="32"/>
      <c r="Y39" s="32"/>
    </row>
    <row r="40" spans="1:25" x14ac:dyDescent="0.25">
      <c r="A40" s="11"/>
      <c r="B40" s="206" t="str">
        <f t="shared" si="2"/>
        <v/>
      </c>
      <c r="C40" s="231">
        <f t="shared" si="3"/>
        <v>30</v>
      </c>
      <c r="D40" s="225" t="str">
        <f>IF('The Calc 2.1'!B40="","",'The Calc 2.1'!B40)</f>
        <v/>
      </c>
      <c r="E40" s="239" t="str">
        <f>IF('The Calc 2.1'!C40="","",'The Calc 2.1'!C40)</f>
        <v/>
      </c>
      <c r="F40" s="225" t="str">
        <f>IF('The Calc 2.1'!D40="","",'The Calc 2.1'!D40)</f>
        <v/>
      </c>
      <c r="G40" s="211" t="str">
        <f t="shared" si="4"/>
        <v/>
      </c>
      <c r="H40" s="212" t="str">
        <f t="shared" si="5"/>
        <v/>
      </c>
      <c r="I40" s="211" t="str">
        <f t="shared" si="6"/>
        <v/>
      </c>
      <c r="J40" s="214" t="str">
        <f t="shared" si="7"/>
        <v/>
      </c>
      <c r="K40" s="213" t="str">
        <f t="shared" si="8"/>
        <v/>
      </c>
      <c r="L40" s="214" t="str">
        <f t="shared" si="9"/>
        <v/>
      </c>
      <c r="M40" s="221" t="str">
        <f t="shared" si="10"/>
        <v/>
      </c>
      <c r="N40" s="222" t="str">
        <f t="shared" si="11"/>
        <v/>
      </c>
      <c r="O40" s="221" t="str">
        <f t="shared" si="12"/>
        <v/>
      </c>
      <c r="P40" s="222" t="str">
        <f t="shared" si="13"/>
        <v/>
      </c>
      <c r="Q40" s="221" t="str">
        <f t="shared" si="14"/>
        <v/>
      </c>
      <c r="R40" s="222" t="str">
        <f t="shared" si="15"/>
        <v/>
      </c>
      <c r="S40" s="15"/>
      <c r="T40" s="15"/>
      <c r="U40" s="32"/>
      <c r="V40" s="32"/>
      <c r="W40" s="32"/>
      <c r="X40" s="32"/>
      <c r="Y40" s="32"/>
    </row>
    <row r="41" spans="1:25" x14ac:dyDescent="0.25">
      <c r="A41" s="11"/>
      <c r="B41" s="206" t="str">
        <f t="shared" si="2"/>
        <v/>
      </c>
      <c r="C41" s="231">
        <f t="shared" si="3"/>
        <v>31</v>
      </c>
      <c r="D41" s="225" t="str">
        <f>IF('The Calc 2.1'!B41="","",'The Calc 2.1'!B41)</f>
        <v/>
      </c>
      <c r="E41" s="239" t="str">
        <f>IF('The Calc 2.1'!C41="","",'The Calc 2.1'!C41)</f>
        <v/>
      </c>
      <c r="F41" s="225" t="str">
        <f>IF('The Calc 2.1'!D41="","",'The Calc 2.1'!D41)</f>
        <v/>
      </c>
      <c r="G41" s="211" t="str">
        <f t="shared" si="4"/>
        <v/>
      </c>
      <c r="H41" s="212" t="str">
        <f t="shared" si="5"/>
        <v/>
      </c>
      <c r="I41" s="211" t="str">
        <f t="shared" si="6"/>
        <v/>
      </c>
      <c r="J41" s="214" t="str">
        <f t="shared" si="7"/>
        <v/>
      </c>
      <c r="K41" s="213" t="str">
        <f t="shared" si="8"/>
        <v/>
      </c>
      <c r="L41" s="214" t="str">
        <f t="shared" si="9"/>
        <v/>
      </c>
      <c r="M41" s="221" t="str">
        <f t="shared" si="10"/>
        <v/>
      </c>
      <c r="N41" s="222" t="str">
        <f t="shared" si="11"/>
        <v/>
      </c>
      <c r="O41" s="221" t="str">
        <f t="shared" si="12"/>
        <v/>
      </c>
      <c r="P41" s="222" t="str">
        <f t="shared" si="13"/>
        <v/>
      </c>
      <c r="Q41" s="221" t="str">
        <f t="shared" si="14"/>
        <v/>
      </c>
      <c r="R41" s="222" t="str">
        <f t="shared" si="15"/>
        <v/>
      </c>
      <c r="S41" s="15"/>
      <c r="T41" s="15"/>
      <c r="U41" s="32"/>
      <c r="V41" s="32"/>
      <c r="W41" s="32"/>
      <c r="X41" s="32"/>
      <c r="Y41" s="32"/>
    </row>
    <row r="42" spans="1:25" x14ac:dyDescent="0.25">
      <c r="A42" s="11"/>
      <c r="B42" s="206" t="str">
        <f t="shared" si="2"/>
        <v/>
      </c>
      <c r="C42" s="231">
        <f t="shared" si="3"/>
        <v>32</v>
      </c>
      <c r="D42" s="225" t="str">
        <f>IF('The Calc 2.1'!B42="","",'The Calc 2.1'!B42)</f>
        <v/>
      </c>
      <c r="E42" s="239" t="str">
        <f>IF('The Calc 2.1'!C42="","",'The Calc 2.1'!C42)</f>
        <v/>
      </c>
      <c r="F42" s="225" t="str">
        <f>IF('The Calc 2.1'!D42="","",'The Calc 2.1'!D42)</f>
        <v/>
      </c>
      <c r="G42" s="211" t="str">
        <f t="shared" si="4"/>
        <v/>
      </c>
      <c r="H42" s="212" t="str">
        <f t="shared" si="5"/>
        <v/>
      </c>
      <c r="I42" s="211" t="str">
        <f t="shared" si="6"/>
        <v/>
      </c>
      <c r="J42" s="214" t="str">
        <f t="shared" si="7"/>
        <v/>
      </c>
      <c r="K42" s="213" t="str">
        <f t="shared" si="8"/>
        <v/>
      </c>
      <c r="L42" s="214" t="str">
        <f t="shared" si="9"/>
        <v/>
      </c>
      <c r="M42" s="221" t="str">
        <f t="shared" si="10"/>
        <v/>
      </c>
      <c r="N42" s="222" t="str">
        <f t="shared" si="11"/>
        <v/>
      </c>
      <c r="O42" s="221" t="str">
        <f t="shared" si="12"/>
        <v/>
      </c>
      <c r="P42" s="222" t="str">
        <f t="shared" si="13"/>
        <v/>
      </c>
      <c r="Q42" s="221" t="str">
        <f t="shared" si="14"/>
        <v/>
      </c>
      <c r="R42" s="222" t="str">
        <f t="shared" si="15"/>
        <v/>
      </c>
      <c r="S42" s="15"/>
      <c r="T42" s="15"/>
      <c r="U42" s="32"/>
      <c r="V42" s="32"/>
      <c r="W42" s="32"/>
      <c r="X42" s="32"/>
      <c r="Y42" s="32"/>
    </row>
    <row r="43" spans="1:25" x14ac:dyDescent="0.25">
      <c r="A43" s="11"/>
      <c r="B43" s="206" t="str">
        <f t="shared" ref="B43:B74" si="16">IF(prevalidifier*postvalidifier=1,IF(exclusion="","No",exclusion),IF(idblankchek=0,"","Yes"))</f>
        <v/>
      </c>
      <c r="C43" s="231">
        <f t="shared" si="3"/>
        <v>33</v>
      </c>
      <c r="D43" s="225" t="str">
        <f>IF('The Calc 2.1'!B43="","",'The Calc 2.1'!B43)</f>
        <v/>
      </c>
      <c r="E43" s="239" t="str">
        <f>IF('The Calc 2.1'!C43="","",'The Calc 2.1'!C43)</f>
        <v/>
      </c>
      <c r="F43" s="225" t="str">
        <f>IF('The Calc 2.1'!D43="","",'The Calc 2.1'!D43)</f>
        <v/>
      </c>
      <c r="G43" s="211" t="str">
        <f t="shared" ref="G43:G74" si="17">IF(combivalidifier=1,preMag,"")</f>
        <v/>
      </c>
      <c r="H43" s="212" t="str">
        <f t="shared" ref="H43:H74" si="18">IF(combivalidifier=1,preAxis,"")</f>
        <v/>
      </c>
      <c r="I43" s="211" t="str">
        <f t="shared" ref="I43:I74" si="19">IF(combivalidifier=1,postMag,"")</f>
        <v/>
      </c>
      <c r="J43" s="214" t="str">
        <f t="shared" ref="J43:J74" si="20">IF(combivalidifier=1,postAxis,"")</f>
        <v/>
      </c>
      <c r="K43" s="213" t="str">
        <f t="shared" ref="K43:K74" si="21">IF(combivalidifier=1,siaMag,"")</f>
        <v/>
      </c>
      <c r="L43" s="214" t="str">
        <f t="shared" ref="L43:L74" si="22">IF(combivalidifier=1,SIAaxis,"")</f>
        <v/>
      </c>
      <c r="M43" s="221" t="str">
        <f t="shared" ref="M43:M74" si="23">IF(combivalidifier=1,prex,"")</f>
        <v/>
      </c>
      <c r="N43" s="222" t="str">
        <f t="shared" ref="N43:N74" si="24">IF(combivalidifier=1,prey,"")</f>
        <v/>
      </c>
      <c r="O43" s="221" t="str">
        <f t="shared" ref="O43:O74" si="25">IF(combivalidifier=1,postx,"")</f>
        <v/>
      </c>
      <c r="P43" s="222" t="str">
        <f t="shared" ref="P43:P74" si="26">IF(combivalidifier=1,posty,"")</f>
        <v/>
      </c>
      <c r="Q43" s="221" t="str">
        <f t="shared" ref="Q43:Q74" si="27">IF(combivalidifier=1,siax,"")</f>
        <v/>
      </c>
      <c r="R43" s="222" t="str">
        <f t="shared" ref="R43:R74" si="28">IF(combivalidifier=1,siay,"")</f>
        <v/>
      </c>
      <c r="S43" s="15"/>
      <c r="T43" s="15"/>
      <c r="U43" s="32"/>
      <c r="V43" s="32"/>
      <c r="W43" s="32"/>
      <c r="X43" s="32"/>
      <c r="Y43" s="32"/>
    </row>
    <row r="44" spans="1:25" x14ac:dyDescent="0.25">
      <c r="A44" s="11"/>
      <c r="B44" s="206" t="str">
        <f t="shared" si="16"/>
        <v/>
      </c>
      <c r="C44" s="231">
        <f t="shared" si="3"/>
        <v>34</v>
      </c>
      <c r="D44" s="225" t="str">
        <f>IF('The Calc 2.1'!B44="","",'The Calc 2.1'!B44)</f>
        <v/>
      </c>
      <c r="E44" s="239" t="str">
        <f>IF('The Calc 2.1'!C44="","",'The Calc 2.1'!C44)</f>
        <v/>
      </c>
      <c r="F44" s="225" t="str">
        <f>IF('The Calc 2.1'!D44="","",'The Calc 2.1'!D44)</f>
        <v/>
      </c>
      <c r="G44" s="211" t="str">
        <f t="shared" si="17"/>
        <v/>
      </c>
      <c r="H44" s="212" t="str">
        <f t="shared" si="18"/>
        <v/>
      </c>
      <c r="I44" s="211" t="str">
        <f t="shared" si="19"/>
        <v/>
      </c>
      <c r="J44" s="214" t="str">
        <f t="shared" si="20"/>
        <v/>
      </c>
      <c r="K44" s="213" t="str">
        <f t="shared" si="21"/>
        <v/>
      </c>
      <c r="L44" s="214" t="str">
        <f t="shared" si="22"/>
        <v/>
      </c>
      <c r="M44" s="221" t="str">
        <f t="shared" si="23"/>
        <v/>
      </c>
      <c r="N44" s="222" t="str">
        <f t="shared" si="24"/>
        <v/>
      </c>
      <c r="O44" s="221" t="str">
        <f t="shared" si="25"/>
        <v/>
      </c>
      <c r="P44" s="222" t="str">
        <f t="shared" si="26"/>
        <v/>
      </c>
      <c r="Q44" s="221" t="str">
        <f t="shared" si="27"/>
        <v/>
      </c>
      <c r="R44" s="222" t="str">
        <f t="shared" si="28"/>
        <v/>
      </c>
      <c r="S44" s="15"/>
      <c r="T44" s="15"/>
      <c r="U44" s="32"/>
      <c r="V44" s="32"/>
      <c r="W44" s="32"/>
      <c r="X44" s="32"/>
      <c r="Y44" s="32"/>
    </row>
    <row r="45" spans="1:25" x14ac:dyDescent="0.25">
      <c r="A45" s="11"/>
      <c r="B45" s="206" t="str">
        <f t="shared" si="16"/>
        <v/>
      </c>
      <c r="C45" s="231">
        <f t="shared" si="3"/>
        <v>35</v>
      </c>
      <c r="D45" s="225" t="str">
        <f>IF('The Calc 2.1'!B45="","",'The Calc 2.1'!B45)</f>
        <v/>
      </c>
      <c r="E45" s="239" t="str">
        <f>IF('The Calc 2.1'!C45="","",'The Calc 2.1'!C45)</f>
        <v/>
      </c>
      <c r="F45" s="225" t="str">
        <f>IF('The Calc 2.1'!D45="","",'The Calc 2.1'!D45)</f>
        <v/>
      </c>
      <c r="G45" s="211" t="str">
        <f t="shared" si="17"/>
        <v/>
      </c>
      <c r="H45" s="212" t="str">
        <f t="shared" si="18"/>
        <v/>
      </c>
      <c r="I45" s="211" t="str">
        <f t="shared" si="19"/>
        <v/>
      </c>
      <c r="J45" s="214" t="str">
        <f t="shared" si="20"/>
        <v/>
      </c>
      <c r="K45" s="213" t="str">
        <f t="shared" si="21"/>
        <v/>
      </c>
      <c r="L45" s="214" t="str">
        <f t="shared" si="22"/>
        <v/>
      </c>
      <c r="M45" s="221" t="str">
        <f t="shared" si="23"/>
        <v/>
      </c>
      <c r="N45" s="222" t="str">
        <f t="shared" si="24"/>
        <v/>
      </c>
      <c r="O45" s="221" t="str">
        <f t="shared" si="25"/>
        <v/>
      </c>
      <c r="P45" s="222" t="str">
        <f t="shared" si="26"/>
        <v/>
      </c>
      <c r="Q45" s="221" t="str">
        <f t="shared" si="27"/>
        <v/>
      </c>
      <c r="R45" s="222" t="str">
        <f t="shared" si="28"/>
        <v/>
      </c>
      <c r="S45" s="15"/>
      <c r="T45" s="15"/>
      <c r="U45" s="32"/>
      <c r="V45" s="32"/>
      <c r="W45" s="32"/>
      <c r="X45" s="32"/>
      <c r="Y45" s="32"/>
    </row>
    <row r="46" spans="1:25" x14ac:dyDescent="0.25">
      <c r="A46" s="11"/>
      <c r="B46" s="206" t="str">
        <f t="shared" si="16"/>
        <v/>
      </c>
      <c r="C46" s="231">
        <f t="shared" si="3"/>
        <v>36</v>
      </c>
      <c r="D46" s="225" t="str">
        <f>IF('The Calc 2.1'!B46="","",'The Calc 2.1'!B46)</f>
        <v/>
      </c>
      <c r="E46" s="239" t="str">
        <f>IF('The Calc 2.1'!C46="","",'The Calc 2.1'!C46)</f>
        <v/>
      </c>
      <c r="F46" s="225" t="str">
        <f>IF('The Calc 2.1'!D46="","",'The Calc 2.1'!D46)</f>
        <v/>
      </c>
      <c r="G46" s="211" t="str">
        <f t="shared" si="17"/>
        <v/>
      </c>
      <c r="H46" s="212" t="str">
        <f t="shared" si="18"/>
        <v/>
      </c>
      <c r="I46" s="211" t="str">
        <f t="shared" si="19"/>
        <v/>
      </c>
      <c r="J46" s="214" t="str">
        <f t="shared" si="20"/>
        <v/>
      </c>
      <c r="K46" s="213" t="str">
        <f t="shared" si="21"/>
        <v/>
      </c>
      <c r="L46" s="214" t="str">
        <f t="shared" si="22"/>
        <v/>
      </c>
      <c r="M46" s="221" t="str">
        <f t="shared" si="23"/>
        <v/>
      </c>
      <c r="N46" s="222" t="str">
        <f t="shared" si="24"/>
        <v/>
      </c>
      <c r="O46" s="221" t="str">
        <f t="shared" si="25"/>
        <v/>
      </c>
      <c r="P46" s="222" t="str">
        <f t="shared" si="26"/>
        <v/>
      </c>
      <c r="Q46" s="221" t="str">
        <f t="shared" si="27"/>
        <v/>
      </c>
      <c r="R46" s="222" t="str">
        <f t="shared" si="28"/>
        <v/>
      </c>
      <c r="S46" s="15"/>
      <c r="T46" s="15"/>
      <c r="U46" s="32"/>
      <c r="V46" s="32"/>
      <c r="W46" s="32"/>
      <c r="X46" s="32"/>
      <c r="Y46" s="32"/>
    </row>
    <row r="47" spans="1:25" x14ac:dyDescent="0.25">
      <c r="A47" s="11"/>
      <c r="B47" s="206" t="str">
        <f t="shared" si="16"/>
        <v/>
      </c>
      <c r="C47" s="231">
        <f t="shared" si="3"/>
        <v>37</v>
      </c>
      <c r="D47" s="225" t="str">
        <f>IF('The Calc 2.1'!B47="","",'The Calc 2.1'!B47)</f>
        <v/>
      </c>
      <c r="E47" s="239" t="str">
        <f>IF('The Calc 2.1'!C47="","",'The Calc 2.1'!C47)</f>
        <v/>
      </c>
      <c r="F47" s="225" t="str">
        <f>IF('The Calc 2.1'!D47="","",'The Calc 2.1'!D47)</f>
        <v/>
      </c>
      <c r="G47" s="211" t="str">
        <f t="shared" si="17"/>
        <v/>
      </c>
      <c r="H47" s="212" t="str">
        <f t="shared" si="18"/>
        <v/>
      </c>
      <c r="I47" s="211" t="str">
        <f t="shared" si="19"/>
        <v/>
      </c>
      <c r="J47" s="214" t="str">
        <f t="shared" si="20"/>
        <v/>
      </c>
      <c r="K47" s="213" t="str">
        <f t="shared" si="21"/>
        <v/>
      </c>
      <c r="L47" s="214" t="str">
        <f t="shared" si="22"/>
        <v/>
      </c>
      <c r="M47" s="221" t="str">
        <f t="shared" si="23"/>
        <v/>
      </c>
      <c r="N47" s="222" t="str">
        <f t="shared" si="24"/>
        <v/>
      </c>
      <c r="O47" s="221" t="str">
        <f t="shared" si="25"/>
        <v/>
      </c>
      <c r="P47" s="222" t="str">
        <f t="shared" si="26"/>
        <v/>
      </c>
      <c r="Q47" s="221" t="str">
        <f t="shared" si="27"/>
        <v/>
      </c>
      <c r="R47" s="222" t="str">
        <f t="shared" si="28"/>
        <v/>
      </c>
      <c r="S47" s="15"/>
      <c r="T47" s="15"/>
      <c r="U47" s="32"/>
      <c r="V47" s="32"/>
      <c r="W47" s="32"/>
      <c r="X47" s="32"/>
      <c r="Y47" s="32"/>
    </row>
    <row r="48" spans="1:25" x14ac:dyDescent="0.25">
      <c r="A48" s="11"/>
      <c r="B48" s="206" t="str">
        <f t="shared" si="16"/>
        <v/>
      </c>
      <c r="C48" s="231">
        <f t="shared" si="3"/>
        <v>38</v>
      </c>
      <c r="D48" s="225" t="str">
        <f>IF('The Calc 2.1'!B48="","",'The Calc 2.1'!B48)</f>
        <v/>
      </c>
      <c r="E48" s="239" t="str">
        <f>IF('The Calc 2.1'!C48="","",'The Calc 2.1'!C48)</f>
        <v/>
      </c>
      <c r="F48" s="225" t="str">
        <f>IF('The Calc 2.1'!D48="","",'The Calc 2.1'!D48)</f>
        <v/>
      </c>
      <c r="G48" s="211" t="str">
        <f t="shared" si="17"/>
        <v/>
      </c>
      <c r="H48" s="212" t="str">
        <f t="shared" si="18"/>
        <v/>
      </c>
      <c r="I48" s="211" t="str">
        <f t="shared" si="19"/>
        <v/>
      </c>
      <c r="J48" s="214" t="str">
        <f t="shared" si="20"/>
        <v/>
      </c>
      <c r="K48" s="213" t="str">
        <f t="shared" si="21"/>
        <v/>
      </c>
      <c r="L48" s="214" t="str">
        <f t="shared" si="22"/>
        <v/>
      </c>
      <c r="M48" s="221" t="str">
        <f t="shared" si="23"/>
        <v/>
      </c>
      <c r="N48" s="222" t="str">
        <f t="shared" si="24"/>
        <v/>
      </c>
      <c r="O48" s="221" t="str">
        <f t="shared" si="25"/>
        <v/>
      </c>
      <c r="P48" s="222" t="str">
        <f t="shared" si="26"/>
        <v/>
      </c>
      <c r="Q48" s="221" t="str">
        <f t="shared" si="27"/>
        <v/>
      </c>
      <c r="R48" s="222" t="str">
        <f t="shared" si="28"/>
        <v/>
      </c>
      <c r="S48" s="15"/>
      <c r="T48" s="15"/>
      <c r="U48" s="32"/>
      <c r="V48" s="32"/>
      <c r="W48" s="32"/>
      <c r="X48" s="32"/>
      <c r="Y48" s="32"/>
    </row>
    <row r="49" spans="1:25" x14ac:dyDescent="0.25">
      <c r="A49" s="11"/>
      <c r="B49" s="206" t="str">
        <f t="shared" si="16"/>
        <v/>
      </c>
      <c r="C49" s="231">
        <f t="shared" si="3"/>
        <v>39</v>
      </c>
      <c r="D49" s="225" t="str">
        <f>IF('The Calc 2.1'!B49="","",'The Calc 2.1'!B49)</f>
        <v/>
      </c>
      <c r="E49" s="239" t="str">
        <f>IF('The Calc 2.1'!C49="","",'The Calc 2.1'!C49)</f>
        <v/>
      </c>
      <c r="F49" s="225" t="str">
        <f>IF('The Calc 2.1'!D49="","",'The Calc 2.1'!D49)</f>
        <v/>
      </c>
      <c r="G49" s="211" t="str">
        <f t="shared" si="17"/>
        <v/>
      </c>
      <c r="H49" s="212" t="str">
        <f t="shared" si="18"/>
        <v/>
      </c>
      <c r="I49" s="211" t="str">
        <f t="shared" si="19"/>
        <v/>
      </c>
      <c r="J49" s="214" t="str">
        <f t="shared" si="20"/>
        <v/>
      </c>
      <c r="K49" s="213" t="str">
        <f t="shared" si="21"/>
        <v/>
      </c>
      <c r="L49" s="214" t="str">
        <f t="shared" si="22"/>
        <v/>
      </c>
      <c r="M49" s="221" t="str">
        <f t="shared" si="23"/>
        <v/>
      </c>
      <c r="N49" s="222" t="str">
        <f t="shared" si="24"/>
        <v/>
      </c>
      <c r="O49" s="221" t="str">
        <f t="shared" si="25"/>
        <v/>
      </c>
      <c r="P49" s="222" t="str">
        <f t="shared" si="26"/>
        <v/>
      </c>
      <c r="Q49" s="221" t="str">
        <f t="shared" si="27"/>
        <v/>
      </c>
      <c r="R49" s="222" t="str">
        <f t="shared" si="28"/>
        <v/>
      </c>
      <c r="S49" s="15"/>
      <c r="T49" s="15"/>
      <c r="U49" s="32"/>
      <c r="V49" s="32"/>
      <c r="W49" s="32"/>
      <c r="X49" s="32"/>
      <c r="Y49" s="32"/>
    </row>
    <row r="50" spans="1:25" x14ac:dyDescent="0.25">
      <c r="A50" s="11"/>
      <c r="B50" s="206" t="str">
        <f t="shared" si="16"/>
        <v/>
      </c>
      <c r="C50" s="231">
        <f t="shared" si="3"/>
        <v>40</v>
      </c>
      <c r="D50" s="225" t="str">
        <f>IF('The Calc 2.1'!B50="","",'The Calc 2.1'!B50)</f>
        <v/>
      </c>
      <c r="E50" s="239" t="str">
        <f>IF('The Calc 2.1'!C50="","",'The Calc 2.1'!C50)</f>
        <v/>
      </c>
      <c r="F50" s="225" t="str">
        <f>IF('The Calc 2.1'!D50="","",'The Calc 2.1'!D50)</f>
        <v/>
      </c>
      <c r="G50" s="211" t="str">
        <f t="shared" si="17"/>
        <v/>
      </c>
      <c r="H50" s="212" t="str">
        <f t="shared" si="18"/>
        <v/>
      </c>
      <c r="I50" s="211" t="str">
        <f t="shared" si="19"/>
        <v/>
      </c>
      <c r="J50" s="214" t="str">
        <f t="shared" si="20"/>
        <v/>
      </c>
      <c r="K50" s="213" t="str">
        <f t="shared" si="21"/>
        <v/>
      </c>
      <c r="L50" s="214" t="str">
        <f t="shared" si="22"/>
        <v/>
      </c>
      <c r="M50" s="221" t="str">
        <f t="shared" si="23"/>
        <v/>
      </c>
      <c r="N50" s="222" t="str">
        <f t="shared" si="24"/>
        <v/>
      </c>
      <c r="O50" s="221" t="str">
        <f t="shared" si="25"/>
        <v/>
      </c>
      <c r="P50" s="222" t="str">
        <f t="shared" si="26"/>
        <v/>
      </c>
      <c r="Q50" s="221" t="str">
        <f t="shared" si="27"/>
        <v/>
      </c>
      <c r="R50" s="222" t="str">
        <f t="shared" si="28"/>
        <v/>
      </c>
      <c r="S50" s="15"/>
      <c r="T50" s="15"/>
      <c r="U50" s="32"/>
      <c r="V50" s="32"/>
      <c r="W50" s="32"/>
      <c r="X50" s="32"/>
      <c r="Y50" s="32"/>
    </row>
    <row r="51" spans="1:25" x14ac:dyDescent="0.25">
      <c r="A51" s="11"/>
      <c r="B51" s="206" t="str">
        <f t="shared" si="16"/>
        <v/>
      </c>
      <c r="C51" s="231">
        <f t="shared" si="3"/>
        <v>41</v>
      </c>
      <c r="D51" s="225" t="str">
        <f>IF('The Calc 2.1'!B51="","",'The Calc 2.1'!B51)</f>
        <v/>
      </c>
      <c r="E51" s="239" t="str">
        <f>IF('The Calc 2.1'!C51="","",'The Calc 2.1'!C51)</f>
        <v/>
      </c>
      <c r="F51" s="225" t="str">
        <f>IF('The Calc 2.1'!D51="","",'The Calc 2.1'!D51)</f>
        <v/>
      </c>
      <c r="G51" s="211" t="str">
        <f t="shared" si="17"/>
        <v/>
      </c>
      <c r="H51" s="212" t="str">
        <f t="shared" si="18"/>
        <v/>
      </c>
      <c r="I51" s="211" t="str">
        <f t="shared" si="19"/>
        <v/>
      </c>
      <c r="J51" s="214" t="str">
        <f t="shared" si="20"/>
        <v/>
      </c>
      <c r="K51" s="213" t="str">
        <f t="shared" si="21"/>
        <v/>
      </c>
      <c r="L51" s="214" t="str">
        <f t="shared" si="22"/>
        <v/>
      </c>
      <c r="M51" s="221" t="str">
        <f t="shared" si="23"/>
        <v/>
      </c>
      <c r="N51" s="222" t="str">
        <f t="shared" si="24"/>
        <v/>
      </c>
      <c r="O51" s="221" t="str">
        <f t="shared" si="25"/>
        <v/>
      </c>
      <c r="P51" s="222" t="str">
        <f t="shared" si="26"/>
        <v/>
      </c>
      <c r="Q51" s="221" t="str">
        <f t="shared" si="27"/>
        <v/>
      </c>
      <c r="R51" s="222" t="str">
        <f t="shared" si="28"/>
        <v/>
      </c>
      <c r="S51" s="15"/>
      <c r="T51" s="15"/>
      <c r="U51" s="32"/>
      <c r="V51" s="32"/>
      <c r="W51" s="32"/>
      <c r="X51" s="32"/>
      <c r="Y51" s="32"/>
    </row>
    <row r="52" spans="1:25" x14ac:dyDescent="0.25">
      <c r="A52" s="11"/>
      <c r="B52" s="206" t="str">
        <f t="shared" si="16"/>
        <v/>
      </c>
      <c r="C52" s="231">
        <f t="shared" si="3"/>
        <v>42</v>
      </c>
      <c r="D52" s="225" t="str">
        <f>IF('The Calc 2.1'!B52="","",'The Calc 2.1'!B52)</f>
        <v/>
      </c>
      <c r="E52" s="239" t="str">
        <f>IF('The Calc 2.1'!C52="","",'The Calc 2.1'!C52)</f>
        <v/>
      </c>
      <c r="F52" s="225" t="str">
        <f>IF('The Calc 2.1'!D52="","",'The Calc 2.1'!D52)</f>
        <v/>
      </c>
      <c r="G52" s="211" t="str">
        <f t="shared" si="17"/>
        <v/>
      </c>
      <c r="H52" s="212" t="str">
        <f t="shared" si="18"/>
        <v/>
      </c>
      <c r="I52" s="211" t="str">
        <f t="shared" si="19"/>
        <v/>
      </c>
      <c r="J52" s="214" t="str">
        <f t="shared" si="20"/>
        <v/>
      </c>
      <c r="K52" s="213" t="str">
        <f t="shared" si="21"/>
        <v/>
      </c>
      <c r="L52" s="214" t="str">
        <f t="shared" si="22"/>
        <v/>
      </c>
      <c r="M52" s="221" t="str">
        <f t="shared" si="23"/>
        <v/>
      </c>
      <c r="N52" s="222" t="str">
        <f t="shared" si="24"/>
        <v/>
      </c>
      <c r="O52" s="221" t="str">
        <f t="shared" si="25"/>
        <v/>
      </c>
      <c r="P52" s="222" t="str">
        <f t="shared" si="26"/>
        <v/>
      </c>
      <c r="Q52" s="221" t="str">
        <f t="shared" si="27"/>
        <v/>
      </c>
      <c r="R52" s="222" t="str">
        <f t="shared" si="28"/>
        <v/>
      </c>
      <c r="S52" s="15"/>
      <c r="T52" s="15"/>
      <c r="U52" s="32"/>
      <c r="V52" s="32"/>
      <c r="W52" s="32"/>
      <c r="X52" s="32"/>
      <c r="Y52" s="32"/>
    </row>
    <row r="53" spans="1:25" x14ac:dyDescent="0.25">
      <c r="A53" s="11"/>
      <c r="B53" s="206" t="str">
        <f t="shared" si="16"/>
        <v/>
      </c>
      <c r="C53" s="231">
        <f t="shared" si="3"/>
        <v>43</v>
      </c>
      <c r="D53" s="225" t="str">
        <f>IF('The Calc 2.1'!B53="","",'The Calc 2.1'!B53)</f>
        <v/>
      </c>
      <c r="E53" s="239" t="str">
        <f>IF('The Calc 2.1'!C53="","",'The Calc 2.1'!C53)</f>
        <v/>
      </c>
      <c r="F53" s="225" t="str">
        <f>IF('The Calc 2.1'!D53="","",'The Calc 2.1'!D53)</f>
        <v/>
      </c>
      <c r="G53" s="211" t="str">
        <f t="shared" si="17"/>
        <v/>
      </c>
      <c r="H53" s="212" t="str">
        <f t="shared" si="18"/>
        <v/>
      </c>
      <c r="I53" s="211" t="str">
        <f t="shared" si="19"/>
        <v/>
      </c>
      <c r="J53" s="214" t="str">
        <f t="shared" si="20"/>
        <v/>
      </c>
      <c r="K53" s="213" t="str">
        <f t="shared" si="21"/>
        <v/>
      </c>
      <c r="L53" s="214" t="str">
        <f t="shared" si="22"/>
        <v/>
      </c>
      <c r="M53" s="221" t="str">
        <f t="shared" si="23"/>
        <v/>
      </c>
      <c r="N53" s="222" t="str">
        <f t="shared" si="24"/>
        <v/>
      </c>
      <c r="O53" s="221" t="str">
        <f t="shared" si="25"/>
        <v/>
      </c>
      <c r="P53" s="222" t="str">
        <f t="shared" si="26"/>
        <v/>
      </c>
      <c r="Q53" s="221" t="str">
        <f t="shared" si="27"/>
        <v/>
      </c>
      <c r="R53" s="222" t="str">
        <f t="shared" si="28"/>
        <v/>
      </c>
      <c r="S53" s="15"/>
      <c r="T53" s="15"/>
      <c r="U53" s="32"/>
      <c r="V53" s="32"/>
      <c r="W53" s="32"/>
      <c r="X53" s="32"/>
      <c r="Y53" s="32"/>
    </row>
    <row r="54" spans="1:25" x14ac:dyDescent="0.25">
      <c r="A54" s="11"/>
      <c r="B54" s="206" t="str">
        <f t="shared" si="16"/>
        <v/>
      </c>
      <c r="C54" s="231">
        <f t="shared" si="3"/>
        <v>44</v>
      </c>
      <c r="D54" s="225" t="str">
        <f>IF('The Calc 2.1'!B54="","",'The Calc 2.1'!B54)</f>
        <v/>
      </c>
      <c r="E54" s="239" t="str">
        <f>IF('The Calc 2.1'!C54="","",'The Calc 2.1'!C54)</f>
        <v/>
      </c>
      <c r="F54" s="225" t="str">
        <f>IF('The Calc 2.1'!D54="","",'The Calc 2.1'!D54)</f>
        <v/>
      </c>
      <c r="G54" s="211" t="str">
        <f t="shared" si="17"/>
        <v/>
      </c>
      <c r="H54" s="212" t="str">
        <f t="shared" si="18"/>
        <v/>
      </c>
      <c r="I54" s="211" t="str">
        <f t="shared" si="19"/>
        <v/>
      </c>
      <c r="J54" s="214" t="str">
        <f t="shared" si="20"/>
        <v/>
      </c>
      <c r="K54" s="213" t="str">
        <f t="shared" si="21"/>
        <v/>
      </c>
      <c r="L54" s="214" t="str">
        <f t="shared" si="22"/>
        <v/>
      </c>
      <c r="M54" s="221" t="str">
        <f t="shared" si="23"/>
        <v/>
      </c>
      <c r="N54" s="222" t="str">
        <f t="shared" si="24"/>
        <v/>
      </c>
      <c r="O54" s="221" t="str">
        <f t="shared" si="25"/>
        <v/>
      </c>
      <c r="P54" s="222" t="str">
        <f t="shared" si="26"/>
        <v/>
      </c>
      <c r="Q54" s="221" t="str">
        <f t="shared" si="27"/>
        <v/>
      </c>
      <c r="R54" s="222" t="str">
        <f t="shared" si="28"/>
        <v/>
      </c>
      <c r="S54" s="15"/>
      <c r="T54" s="15"/>
      <c r="U54" s="32"/>
      <c r="V54" s="32"/>
      <c r="W54" s="32"/>
      <c r="X54" s="32"/>
      <c r="Y54" s="32"/>
    </row>
    <row r="55" spans="1:25" x14ac:dyDescent="0.25">
      <c r="A55" s="11"/>
      <c r="B55" s="206" t="str">
        <f t="shared" si="16"/>
        <v/>
      </c>
      <c r="C55" s="231">
        <f t="shared" si="3"/>
        <v>45</v>
      </c>
      <c r="D55" s="225" t="str">
        <f>IF('The Calc 2.1'!B55="","",'The Calc 2.1'!B55)</f>
        <v/>
      </c>
      <c r="E55" s="239" t="str">
        <f>IF('The Calc 2.1'!C55="","",'The Calc 2.1'!C55)</f>
        <v/>
      </c>
      <c r="F55" s="225" t="str">
        <f>IF('The Calc 2.1'!D55="","",'The Calc 2.1'!D55)</f>
        <v/>
      </c>
      <c r="G55" s="211" t="str">
        <f t="shared" si="17"/>
        <v/>
      </c>
      <c r="H55" s="212" t="str">
        <f t="shared" si="18"/>
        <v/>
      </c>
      <c r="I55" s="211" t="str">
        <f t="shared" si="19"/>
        <v/>
      </c>
      <c r="J55" s="214" t="str">
        <f t="shared" si="20"/>
        <v/>
      </c>
      <c r="K55" s="213" t="str">
        <f t="shared" si="21"/>
        <v/>
      </c>
      <c r="L55" s="214" t="str">
        <f t="shared" si="22"/>
        <v/>
      </c>
      <c r="M55" s="221" t="str">
        <f t="shared" si="23"/>
        <v/>
      </c>
      <c r="N55" s="222" t="str">
        <f t="shared" si="24"/>
        <v/>
      </c>
      <c r="O55" s="221" t="str">
        <f t="shared" si="25"/>
        <v/>
      </c>
      <c r="P55" s="222" t="str">
        <f t="shared" si="26"/>
        <v/>
      </c>
      <c r="Q55" s="221" t="str">
        <f t="shared" si="27"/>
        <v/>
      </c>
      <c r="R55" s="222" t="str">
        <f t="shared" si="28"/>
        <v/>
      </c>
      <c r="S55" s="15"/>
      <c r="T55" s="15"/>
      <c r="U55" s="32"/>
      <c r="V55" s="32"/>
      <c r="W55" s="32"/>
      <c r="X55" s="32"/>
      <c r="Y55" s="32"/>
    </row>
    <row r="56" spans="1:25" x14ac:dyDescent="0.25">
      <c r="A56" s="11"/>
      <c r="B56" s="206" t="str">
        <f t="shared" si="16"/>
        <v/>
      </c>
      <c r="C56" s="231">
        <f t="shared" si="3"/>
        <v>46</v>
      </c>
      <c r="D56" s="225" t="str">
        <f>IF('The Calc 2.1'!B56="","",'The Calc 2.1'!B56)</f>
        <v/>
      </c>
      <c r="E56" s="239" t="str">
        <f>IF('The Calc 2.1'!C56="","",'The Calc 2.1'!C56)</f>
        <v/>
      </c>
      <c r="F56" s="225" t="str">
        <f>IF('The Calc 2.1'!D56="","",'The Calc 2.1'!D56)</f>
        <v/>
      </c>
      <c r="G56" s="211" t="str">
        <f t="shared" si="17"/>
        <v/>
      </c>
      <c r="H56" s="212" t="str">
        <f t="shared" si="18"/>
        <v/>
      </c>
      <c r="I56" s="211" t="str">
        <f t="shared" si="19"/>
        <v/>
      </c>
      <c r="J56" s="214" t="str">
        <f t="shared" si="20"/>
        <v/>
      </c>
      <c r="K56" s="213" t="str">
        <f t="shared" si="21"/>
        <v/>
      </c>
      <c r="L56" s="214" t="str">
        <f t="shared" si="22"/>
        <v/>
      </c>
      <c r="M56" s="221" t="str">
        <f t="shared" si="23"/>
        <v/>
      </c>
      <c r="N56" s="222" t="str">
        <f t="shared" si="24"/>
        <v/>
      </c>
      <c r="O56" s="221" t="str">
        <f t="shared" si="25"/>
        <v/>
      </c>
      <c r="P56" s="222" t="str">
        <f t="shared" si="26"/>
        <v/>
      </c>
      <c r="Q56" s="221" t="str">
        <f t="shared" si="27"/>
        <v/>
      </c>
      <c r="R56" s="222" t="str">
        <f t="shared" si="28"/>
        <v/>
      </c>
      <c r="S56" s="15"/>
      <c r="T56" s="15"/>
      <c r="U56" s="32"/>
      <c r="V56" s="32"/>
      <c r="W56" s="32"/>
      <c r="X56" s="32"/>
      <c r="Y56" s="32"/>
    </row>
    <row r="57" spans="1:25" x14ac:dyDescent="0.25">
      <c r="A57" s="11"/>
      <c r="B57" s="206" t="str">
        <f t="shared" si="16"/>
        <v/>
      </c>
      <c r="C57" s="231">
        <f t="shared" si="3"/>
        <v>47</v>
      </c>
      <c r="D57" s="225" t="str">
        <f>IF('The Calc 2.1'!B57="","",'The Calc 2.1'!B57)</f>
        <v/>
      </c>
      <c r="E57" s="239" t="str">
        <f>IF('The Calc 2.1'!C57="","",'The Calc 2.1'!C57)</f>
        <v/>
      </c>
      <c r="F57" s="225" t="str">
        <f>IF('The Calc 2.1'!D57="","",'The Calc 2.1'!D57)</f>
        <v/>
      </c>
      <c r="G57" s="211" t="str">
        <f t="shared" si="17"/>
        <v/>
      </c>
      <c r="H57" s="212" t="str">
        <f t="shared" si="18"/>
        <v/>
      </c>
      <c r="I57" s="211" t="str">
        <f t="shared" si="19"/>
        <v/>
      </c>
      <c r="J57" s="214" t="str">
        <f t="shared" si="20"/>
        <v/>
      </c>
      <c r="K57" s="213" t="str">
        <f t="shared" si="21"/>
        <v/>
      </c>
      <c r="L57" s="214" t="str">
        <f t="shared" si="22"/>
        <v/>
      </c>
      <c r="M57" s="221" t="str">
        <f t="shared" si="23"/>
        <v/>
      </c>
      <c r="N57" s="222" t="str">
        <f t="shared" si="24"/>
        <v/>
      </c>
      <c r="O57" s="221" t="str">
        <f t="shared" si="25"/>
        <v/>
      </c>
      <c r="P57" s="222" t="str">
        <f t="shared" si="26"/>
        <v/>
      </c>
      <c r="Q57" s="221" t="str">
        <f t="shared" si="27"/>
        <v/>
      </c>
      <c r="R57" s="222" t="str">
        <f t="shared" si="28"/>
        <v/>
      </c>
      <c r="S57" s="15"/>
      <c r="T57" s="15"/>
      <c r="U57" s="32"/>
      <c r="V57" s="32"/>
      <c r="W57" s="32"/>
      <c r="X57" s="32"/>
      <c r="Y57" s="32"/>
    </row>
    <row r="58" spans="1:25" x14ac:dyDescent="0.25">
      <c r="A58" s="11"/>
      <c r="B58" s="206" t="str">
        <f t="shared" si="16"/>
        <v/>
      </c>
      <c r="C58" s="231">
        <f t="shared" si="3"/>
        <v>48</v>
      </c>
      <c r="D58" s="225" t="str">
        <f>IF('The Calc 2.1'!B58="","",'The Calc 2.1'!B58)</f>
        <v/>
      </c>
      <c r="E58" s="239" t="str">
        <f>IF('The Calc 2.1'!C58="","",'The Calc 2.1'!C58)</f>
        <v/>
      </c>
      <c r="F58" s="225" t="str">
        <f>IF('The Calc 2.1'!D58="","",'The Calc 2.1'!D58)</f>
        <v/>
      </c>
      <c r="G58" s="211" t="str">
        <f t="shared" si="17"/>
        <v/>
      </c>
      <c r="H58" s="212" t="str">
        <f t="shared" si="18"/>
        <v/>
      </c>
      <c r="I58" s="211" t="str">
        <f t="shared" si="19"/>
        <v/>
      </c>
      <c r="J58" s="214" t="str">
        <f t="shared" si="20"/>
        <v/>
      </c>
      <c r="K58" s="213" t="str">
        <f t="shared" si="21"/>
        <v/>
      </c>
      <c r="L58" s="214" t="str">
        <f t="shared" si="22"/>
        <v/>
      </c>
      <c r="M58" s="221" t="str">
        <f t="shared" si="23"/>
        <v/>
      </c>
      <c r="N58" s="222" t="str">
        <f t="shared" si="24"/>
        <v/>
      </c>
      <c r="O58" s="221" t="str">
        <f t="shared" si="25"/>
        <v/>
      </c>
      <c r="P58" s="222" t="str">
        <f t="shared" si="26"/>
        <v/>
      </c>
      <c r="Q58" s="221" t="str">
        <f t="shared" si="27"/>
        <v/>
      </c>
      <c r="R58" s="222" t="str">
        <f t="shared" si="28"/>
        <v/>
      </c>
      <c r="S58" s="15"/>
      <c r="T58" s="15"/>
      <c r="U58" s="32"/>
      <c r="V58" s="32"/>
      <c r="W58" s="32"/>
      <c r="X58" s="32"/>
      <c r="Y58" s="32"/>
    </row>
    <row r="59" spans="1:25" x14ac:dyDescent="0.25">
      <c r="A59" s="11"/>
      <c r="B59" s="206" t="str">
        <f t="shared" si="16"/>
        <v/>
      </c>
      <c r="C59" s="231">
        <f t="shared" si="3"/>
        <v>49</v>
      </c>
      <c r="D59" s="225" t="str">
        <f>IF('The Calc 2.1'!B59="","",'The Calc 2.1'!B59)</f>
        <v/>
      </c>
      <c r="E59" s="239" t="str">
        <f>IF('The Calc 2.1'!C59="","",'The Calc 2.1'!C59)</f>
        <v/>
      </c>
      <c r="F59" s="225" t="str">
        <f>IF('The Calc 2.1'!D59="","",'The Calc 2.1'!D59)</f>
        <v/>
      </c>
      <c r="G59" s="211" t="str">
        <f t="shared" si="17"/>
        <v/>
      </c>
      <c r="H59" s="212" t="str">
        <f t="shared" si="18"/>
        <v/>
      </c>
      <c r="I59" s="211" t="str">
        <f t="shared" si="19"/>
        <v/>
      </c>
      <c r="J59" s="214" t="str">
        <f t="shared" si="20"/>
        <v/>
      </c>
      <c r="K59" s="213" t="str">
        <f t="shared" si="21"/>
        <v/>
      </c>
      <c r="L59" s="214" t="str">
        <f t="shared" si="22"/>
        <v/>
      </c>
      <c r="M59" s="221" t="str">
        <f t="shared" si="23"/>
        <v/>
      </c>
      <c r="N59" s="222" t="str">
        <f t="shared" si="24"/>
        <v/>
      </c>
      <c r="O59" s="221" t="str">
        <f t="shared" si="25"/>
        <v/>
      </c>
      <c r="P59" s="222" t="str">
        <f t="shared" si="26"/>
        <v/>
      </c>
      <c r="Q59" s="221" t="str">
        <f t="shared" si="27"/>
        <v/>
      </c>
      <c r="R59" s="222" t="str">
        <f t="shared" si="28"/>
        <v/>
      </c>
      <c r="S59" s="15"/>
      <c r="T59" s="15"/>
      <c r="U59" s="32"/>
      <c r="V59" s="32"/>
      <c r="W59" s="32"/>
      <c r="X59" s="32"/>
      <c r="Y59" s="32"/>
    </row>
    <row r="60" spans="1:25" x14ac:dyDescent="0.25">
      <c r="A60" s="11"/>
      <c r="B60" s="206" t="str">
        <f t="shared" si="16"/>
        <v/>
      </c>
      <c r="C60" s="231">
        <f t="shared" si="3"/>
        <v>50</v>
      </c>
      <c r="D60" s="225" t="str">
        <f>IF('The Calc 2.1'!B60="","",'The Calc 2.1'!B60)</f>
        <v/>
      </c>
      <c r="E60" s="239" t="str">
        <f>IF('The Calc 2.1'!C60="","",'The Calc 2.1'!C60)</f>
        <v/>
      </c>
      <c r="F60" s="225" t="str">
        <f>IF('The Calc 2.1'!D60="","",'The Calc 2.1'!D60)</f>
        <v/>
      </c>
      <c r="G60" s="211" t="str">
        <f t="shared" si="17"/>
        <v/>
      </c>
      <c r="H60" s="212" t="str">
        <f t="shared" si="18"/>
        <v/>
      </c>
      <c r="I60" s="211" t="str">
        <f t="shared" si="19"/>
        <v/>
      </c>
      <c r="J60" s="214" t="str">
        <f t="shared" si="20"/>
        <v/>
      </c>
      <c r="K60" s="213" t="str">
        <f t="shared" si="21"/>
        <v/>
      </c>
      <c r="L60" s="214" t="str">
        <f t="shared" si="22"/>
        <v/>
      </c>
      <c r="M60" s="221" t="str">
        <f t="shared" si="23"/>
        <v/>
      </c>
      <c r="N60" s="222" t="str">
        <f t="shared" si="24"/>
        <v/>
      </c>
      <c r="O60" s="221" t="str">
        <f t="shared" si="25"/>
        <v/>
      </c>
      <c r="P60" s="222" t="str">
        <f t="shared" si="26"/>
        <v/>
      </c>
      <c r="Q60" s="221" t="str">
        <f t="shared" si="27"/>
        <v/>
      </c>
      <c r="R60" s="222" t="str">
        <f t="shared" si="28"/>
        <v/>
      </c>
      <c r="S60" s="15"/>
      <c r="T60" s="15"/>
      <c r="U60" s="32"/>
      <c r="V60" s="32"/>
      <c r="W60" s="32"/>
      <c r="X60" s="32"/>
      <c r="Y60" s="32"/>
    </row>
    <row r="61" spans="1:25" x14ac:dyDescent="0.25">
      <c r="A61" s="11"/>
      <c r="B61" s="206" t="str">
        <f t="shared" si="16"/>
        <v/>
      </c>
      <c r="C61" s="231">
        <f t="shared" si="3"/>
        <v>51</v>
      </c>
      <c r="D61" s="225" t="str">
        <f>IF('The Calc 2.1'!B61="","",'The Calc 2.1'!B61)</f>
        <v/>
      </c>
      <c r="E61" s="239" t="str">
        <f>IF('The Calc 2.1'!C61="","",'The Calc 2.1'!C61)</f>
        <v/>
      </c>
      <c r="F61" s="225" t="str">
        <f>IF('The Calc 2.1'!D61="","",'The Calc 2.1'!D61)</f>
        <v/>
      </c>
      <c r="G61" s="211" t="str">
        <f t="shared" si="17"/>
        <v/>
      </c>
      <c r="H61" s="212" t="str">
        <f t="shared" si="18"/>
        <v/>
      </c>
      <c r="I61" s="211" t="str">
        <f t="shared" si="19"/>
        <v/>
      </c>
      <c r="J61" s="214" t="str">
        <f t="shared" si="20"/>
        <v/>
      </c>
      <c r="K61" s="213" t="str">
        <f t="shared" si="21"/>
        <v/>
      </c>
      <c r="L61" s="214" t="str">
        <f t="shared" si="22"/>
        <v/>
      </c>
      <c r="M61" s="221" t="str">
        <f t="shared" si="23"/>
        <v/>
      </c>
      <c r="N61" s="222" t="str">
        <f t="shared" si="24"/>
        <v/>
      </c>
      <c r="O61" s="221" t="str">
        <f t="shared" si="25"/>
        <v/>
      </c>
      <c r="P61" s="222" t="str">
        <f t="shared" si="26"/>
        <v/>
      </c>
      <c r="Q61" s="221" t="str">
        <f t="shared" si="27"/>
        <v/>
      </c>
      <c r="R61" s="222" t="str">
        <f t="shared" si="28"/>
        <v/>
      </c>
      <c r="S61" s="15"/>
      <c r="T61" s="15"/>
      <c r="U61" s="32"/>
      <c r="V61" s="32"/>
      <c r="W61" s="32"/>
      <c r="X61" s="32"/>
      <c r="Y61" s="32"/>
    </row>
    <row r="62" spans="1:25" x14ac:dyDescent="0.25">
      <c r="A62" s="11"/>
      <c r="B62" s="206" t="str">
        <f t="shared" si="16"/>
        <v/>
      </c>
      <c r="C62" s="231">
        <f t="shared" si="3"/>
        <v>52</v>
      </c>
      <c r="D62" s="225" t="str">
        <f>IF('The Calc 2.1'!B62="","",'The Calc 2.1'!B62)</f>
        <v/>
      </c>
      <c r="E62" s="239" t="str">
        <f>IF('The Calc 2.1'!C62="","",'The Calc 2.1'!C62)</f>
        <v/>
      </c>
      <c r="F62" s="225" t="str">
        <f>IF('The Calc 2.1'!D62="","",'The Calc 2.1'!D62)</f>
        <v/>
      </c>
      <c r="G62" s="211" t="str">
        <f t="shared" si="17"/>
        <v/>
      </c>
      <c r="H62" s="212" t="str">
        <f t="shared" si="18"/>
        <v/>
      </c>
      <c r="I62" s="211" t="str">
        <f t="shared" si="19"/>
        <v/>
      </c>
      <c r="J62" s="214" t="str">
        <f t="shared" si="20"/>
        <v/>
      </c>
      <c r="K62" s="213" t="str">
        <f t="shared" si="21"/>
        <v/>
      </c>
      <c r="L62" s="214" t="str">
        <f t="shared" si="22"/>
        <v/>
      </c>
      <c r="M62" s="221" t="str">
        <f t="shared" si="23"/>
        <v/>
      </c>
      <c r="N62" s="222" t="str">
        <f t="shared" si="24"/>
        <v/>
      </c>
      <c r="O62" s="221" t="str">
        <f t="shared" si="25"/>
        <v/>
      </c>
      <c r="P62" s="222" t="str">
        <f t="shared" si="26"/>
        <v/>
      </c>
      <c r="Q62" s="221" t="str">
        <f t="shared" si="27"/>
        <v/>
      </c>
      <c r="R62" s="222" t="str">
        <f t="shared" si="28"/>
        <v/>
      </c>
      <c r="S62" s="15"/>
      <c r="T62" s="15"/>
      <c r="U62" s="32"/>
      <c r="V62" s="32"/>
      <c r="W62" s="32"/>
      <c r="X62" s="32"/>
      <c r="Y62" s="32"/>
    </row>
    <row r="63" spans="1:25" x14ac:dyDescent="0.25">
      <c r="A63" s="11"/>
      <c r="B63" s="206" t="str">
        <f t="shared" si="16"/>
        <v/>
      </c>
      <c r="C63" s="231">
        <f t="shared" si="3"/>
        <v>53</v>
      </c>
      <c r="D63" s="225" t="str">
        <f>IF('The Calc 2.1'!B63="","",'The Calc 2.1'!B63)</f>
        <v/>
      </c>
      <c r="E63" s="239" t="str">
        <f>IF('The Calc 2.1'!C63="","",'The Calc 2.1'!C63)</f>
        <v/>
      </c>
      <c r="F63" s="225" t="str">
        <f>IF('The Calc 2.1'!D63="","",'The Calc 2.1'!D63)</f>
        <v/>
      </c>
      <c r="G63" s="211" t="str">
        <f t="shared" si="17"/>
        <v/>
      </c>
      <c r="H63" s="212" t="str">
        <f t="shared" si="18"/>
        <v/>
      </c>
      <c r="I63" s="211" t="str">
        <f t="shared" si="19"/>
        <v/>
      </c>
      <c r="J63" s="214" t="str">
        <f t="shared" si="20"/>
        <v/>
      </c>
      <c r="K63" s="213" t="str">
        <f t="shared" si="21"/>
        <v/>
      </c>
      <c r="L63" s="214" t="str">
        <f t="shared" si="22"/>
        <v/>
      </c>
      <c r="M63" s="221" t="str">
        <f t="shared" si="23"/>
        <v/>
      </c>
      <c r="N63" s="222" t="str">
        <f t="shared" si="24"/>
        <v/>
      </c>
      <c r="O63" s="221" t="str">
        <f t="shared" si="25"/>
        <v/>
      </c>
      <c r="P63" s="222" t="str">
        <f t="shared" si="26"/>
        <v/>
      </c>
      <c r="Q63" s="221" t="str">
        <f t="shared" si="27"/>
        <v/>
      </c>
      <c r="R63" s="222" t="str">
        <f t="shared" si="28"/>
        <v/>
      </c>
      <c r="S63" s="15"/>
      <c r="T63" s="15"/>
      <c r="U63" s="32"/>
      <c r="V63" s="32"/>
      <c r="W63" s="32"/>
      <c r="X63" s="32"/>
      <c r="Y63" s="32"/>
    </row>
    <row r="64" spans="1:25" x14ac:dyDescent="0.25">
      <c r="A64" s="11"/>
      <c r="B64" s="206" t="str">
        <f t="shared" si="16"/>
        <v/>
      </c>
      <c r="C64" s="231">
        <f t="shared" si="3"/>
        <v>54</v>
      </c>
      <c r="D64" s="225" t="str">
        <f>IF('The Calc 2.1'!B64="","",'The Calc 2.1'!B64)</f>
        <v/>
      </c>
      <c r="E64" s="239" t="str">
        <f>IF('The Calc 2.1'!C64="","",'The Calc 2.1'!C64)</f>
        <v/>
      </c>
      <c r="F64" s="225" t="str">
        <f>IF('The Calc 2.1'!D64="","",'The Calc 2.1'!D64)</f>
        <v/>
      </c>
      <c r="G64" s="211" t="str">
        <f t="shared" si="17"/>
        <v/>
      </c>
      <c r="H64" s="212" t="str">
        <f t="shared" si="18"/>
        <v/>
      </c>
      <c r="I64" s="211" t="str">
        <f t="shared" si="19"/>
        <v/>
      </c>
      <c r="J64" s="214" t="str">
        <f t="shared" si="20"/>
        <v/>
      </c>
      <c r="K64" s="213" t="str">
        <f t="shared" si="21"/>
        <v/>
      </c>
      <c r="L64" s="214" t="str">
        <f t="shared" si="22"/>
        <v/>
      </c>
      <c r="M64" s="221" t="str">
        <f t="shared" si="23"/>
        <v/>
      </c>
      <c r="N64" s="222" t="str">
        <f t="shared" si="24"/>
        <v/>
      </c>
      <c r="O64" s="221" t="str">
        <f t="shared" si="25"/>
        <v/>
      </c>
      <c r="P64" s="222" t="str">
        <f t="shared" si="26"/>
        <v/>
      </c>
      <c r="Q64" s="221" t="str">
        <f t="shared" si="27"/>
        <v/>
      </c>
      <c r="R64" s="222" t="str">
        <f t="shared" si="28"/>
        <v/>
      </c>
      <c r="S64" s="15"/>
      <c r="T64" s="15"/>
      <c r="U64" s="32"/>
      <c r="V64" s="32"/>
      <c r="W64" s="32"/>
      <c r="X64" s="32"/>
      <c r="Y64" s="32"/>
    </row>
    <row r="65" spans="1:25" x14ac:dyDescent="0.25">
      <c r="A65" s="11"/>
      <c r="B65" s="206" t="str">
        <f t="shared" si="16"/>
        <v/>
      </c>
      <c r="C65" s="231">
        <f t="shared" si="3"/>
        <v>55</v>
      </c>
      <c r="D65" s="225" t="str">
        <f>IF('The Calc 2.1'!B65="","",'The Calc 2.1'!B65)</f>
        <v/>
      </c>
      <c r="E65" s="239" t="str">
        <f>IF('The Calc 2.1'!C65="","",'The Calc 2.1'!C65)</f>
        <v/>
      </c>
      <c r="F65" s="225" t="str">
        <f>IF('The Calc 2.1'!D65="","",'The Calc 2.1'!D65)</f>
        <v/>
      </c>
      <c r="G65" s="211" t="str">
        <f t="shared" si="17"/>
        <v/>
      </c>
      <c r="H65" s="212" t="str">
        <f t="shared" si="18"/>
        <v/>
      </c>
      <c r="I65" s="211" t="str">
        <f t="shared" si="19"/>
        <v/>
      </c>
      <c r="J65" s="214" t="str">
        <f t="shared" si="20"/>
        <v/>
      </c>
      <c r="K65" s="213" t="str">
        <f t="shared" si="21"/>
        <v/>
      </c>
      <c r="L65" s="214" t="str">
        <f t="shared" si="22"/>
        <v/>
      </c>
      <c r="M65" s="221" t="str">
        <f t="shared" si="23"/>
        <v/>
      </c>
      <c r="N65" s="222" t="str">
        <f t="shared" si="24"/>
        <v/>
      </c>
      <c r="O65" s="221" t="str">
        <f t="shared" si="25"/>
        <v/>
      </c>
      <c r="P65" s="222" t="str">
        <f t="shared" si="26"/>
        <v/>
      </c>
      <c r="Q65" s="221" t="str">
        <f t="shared" si="27"/>
        <v/>
      </c>
      <c r="R65" s="222" t="str">
        <f t="shared" si="28"/>
        <v/>
      </c>
      <c r="S65" s="15"/>
      <c r="T65" s="15"/>
      <c r="U65" s="32"/>
      <c r="V65" s="32"/>
      <c r="W65" s="32"/>
      <c r="X65" s="32"/>
      <c r="Y65" s="32"/>
    </row>
    <row r="66" spans="1:25" x14ac:dyDescent="0.25">
      <c r="A66" s="11"/>
      <c r="B66" s="206" t="str">
        <f t="shared" si="16"/>
        <v/>
      </c>
      <c r="C66" s="231">
        <f t="shared" si="3"/>
        <v>56</v>
      </c>
      <c r="D66" s="225" t="str">
        <f>IF('The Calc 2.1'!B66="","",'The Calc 2.1'!B66)</f>
        <v/>
      </c>
      <c r="E66" s="239" t="str">
        <f>IF('The Calc 2.1'!C66="","",'The Calc 2.1'!C66)</f>
        <v/>
      </c>
      <c r="F66" s="225" t="str">
        <f>IF('The Calc 2.1'!D66="","",'The Calc 2.1'!D66)</f>
        <v/>
      </c>
      <c r="G66" s="211" t="str">
        <f t="shared" si="17"/>
        <v/>
      </c>
      <c r="H66" s="212" t="str">
        <f t="shared" si="18"/>
        <v/>
      </c>
      <c r="I66" s="211" t="str">
        <f t="shared" si="19"/>
        <v/>
      </c>
      <c r="J66" s="214" t="str">
        <f t="shared" si="20"/>
        <v/>
      </c>
      <c r="K66" s="213" t="str">
        <f t="shared" si="21"/>
        <v/>
      </c>
      <c r="L66" s="214" t="str">
        <f t="shared" si="22"/>
        <v/>
      </c>
      <c r="M66" s="221" t="str">
        <f t="shared" si="23"/>
        <v/>
      </c>
      <c r="N66" s="222" t="str">
        <f t="shared" si="24"/>
        <v/>
      </c>
      <c r="O66" s="221" t="str">
        <f t="shared" si="25"/>
        <v/>
      </c>
      <c r="P66" s="222" t="str">
        <f t="shared" si="26"/>
        <v/>
      </c>
      <c r="Q66" s="221" t="str">
        <f t="shared" si="27"/>
        <v/>
      </c>
      <c r="R66" s="222" t="str">
        <f t="shared" si="28"/>
        <v/>
      </c>
      <c r="S66" s="15"/>
      <c r="T66" s="15"/>
      <c r="U66" s="32"/>
      <c r="V66" s="32"/>
      <c r="W66" s="32"/>
      <c r="X66" s="32"/>
      <c r="Y66" s="32"/>
    </row>
    <row r="67" spans="1:25" x14ac:dyDescent="0.25">
      <c r="A67" s="11"/>
      <c r="B67" s="206" t="str">
        <f t="shared" si="16"/>
        <v/>
      </c>
      <c r="C67" s="231">
        <f t="shared" si="3"/>
        <v>57</v>
      </c>
      <c r="D67" s="225" t="str">
        <f>IF('The Calc 2.1'!B67="","",'The Calc 2.1'!B67)</f>
        <v/>
      </c>
      <c r="E67" s="239" t="str">
        <f>IF('The Calc 2.1'!C67="","",'The Calc 2.1'!C67)</f>
        <v/>
      </c>
      <c r="F67" s="225" t="str">
        <f>IF('The Calc 2.1'!D67="","",'The Calc 2.1'!D67)</f>
        <v/>
      </c>
      <c r="G67" s="211" t="str">
        <f t="shared" si="17"/>
        <v/>
      </c>
      <c r="H67" s="212" t="str">
        <f t="shared" si="18"/>
        <v/>
      </c>
      <c r="I67" s="211" t="str">
        <f t="shared" si="19"/>
        <v/>
      </c>
      <c r="J67" s="214" t="str">
        <f t="shared" si="20"/>
        <v/>
      </c>
      <c r="K67" s="213" t="str">
        <f t="shared" si="21"/>
        <v/>
      </c>
      <c r="L67" s="214" t="str">
        <f t="shared" si="22"/>
        <v/>
      </c>
      <c r="M67" s="221" t="str">
        <f t="shared" si="23"/>
        <v/>
      </c>
      <c r="N67" s="222" t="str">
        <f t="shared" si="24"/>
        <v/>
      </c>
      <c r="O67" s="221" t="str">
        <f t="shared" si="25"/>
        <v/>
      </c>
      <c r="P67" s="222" t="str">
        <f t="shared" si="26"/>
        <v/>
      </c>
      <c r="Q67" s="221" t="str">
        <f t="shared" si="27"/>
        <v/>
      </c>
      <c r="R67" s="222" t="str">
        <f t="shared" si="28"/>
        <v/>
      </c>
      <c r="S67" s="15"/>
      <c r="T67" s="15"/>
      <c r="U67" s="32"/>
      <c r="V67" s="32"/>
      <c r="W67" s="32"/>
      <c r="X67" s="32"/>
      <c r="Y67" s="32"/>
    </row>
    <row r="68" spans="1:25" x14ac:dyDescent="0.25">
      <c r="A68" s="11"/>
      <c r="B68" s="206" t="str">
        <f t="shared" si="16"/>
        <v/>
      </c>
      <c r="C68" s="231">
        <f t="shared" si="3"/>
        <v>58</v>
      </c>
      <c r="D68" s="225" t="str">
        <f>IF('The Calc 2.1'!B68="","",'The Calc 2.1'!B68)</f>
        <v/>
      </c>
      <c r="E68" s="239" t="str">
        <f>IF('The Calc 2.1'!C68="","",'The Calc 2.1'!C68)</f>
        <v/>
      </c>
      <c r="F68" s="225" t="str">
        <f>IF('The Calc 2.1'!D68="","",'The Calc 2.1'!D68)</f>
        <v/>
      </c>
      <c r="G68" s="211" t="str">
        <f t="shared" si="17"/>
        <v/>
      </c>
      <c r="H68" s="212" t="str">
        <f t="shared" si="18"/>
        <v/>
      </c>
      <c r="I68" s="211" t="str">
        <f t="shared" si="19"/>
        <v/>
      </c>
      <c r="J68" s="214" t="str">
        <f t="shared" si="20"/>
        <v/>
      </c>
      <c r="K68" s="213" t="str">
        <f t="shared" si="21"/>
        <v/>
      </c>
      <c r="L68" s="214" t="str">
        <f t="shared" si="22"/>
        <v/>
      </c>
      <c r="M68" s="221" t="str">
        <f t="shared" si="23"/>
        <v/>
      </c>
      <c r="N68" s="222" t="str">
        <f t="shared" si="24"/>
        <v/>
      </c>
      <c r="O68" s="221" t="str">
        <f t="shared" si="25"/>
        <v/>
      </c>
      <c r="P68" s="222" t="str">
        <f t="shared" si="26"/>
        <v/>
      </c>
      <c r="Q68" s="221" t="str">
        <f t="shared" si="27"/>
        <v/>
      </c>
      <c r="R68" s="222" t="str">
        <f t="shared" si="28"/>
        <v/>
      </c>
      <c r="S68" s="15"/>
      <c r="T68" s="15"/>
      <c r="U68" s="32"/>
      <c r="V68" s="32"/>
      <c r="W68" s="32"/>
      <c r="X68" s="32"/>
      <c r="Y68" s="32"/>
    </row>
    <row r="69" spans="1:25" x14ac:dyDescent="0.25">
      <c r="A69" s="11"/>
      <c r="B69" s="206" t="str">
        <f t="shared" si="16"/>
        <v/>
      </c>
      <c r="C69" s="231">
        <f t="shared" si="3"/>
        <v>59</v>
      </c>
      <c r="D69" s="225" t="str">
        <f>IF('The Calc 2.1'!B69="","",'The Calc 2.1'!B69)</f>
        <v/>
      </c>
      <c r="E69" s="239" t="str">
        <f>IF('The Calc 2.1'!C69="","",'The Calc 2.1'!C69)</f>
        <v/>
      </c>
      <c r="F69" s="225" t="str">
        <f>IF('The Calc 2.1'!D69="","",'The Calc 2.1'!D69)</f>
        <v/>
      </c>
      <c r="G69" s="211" t="str">
        <f t="shared" si="17"/>
        <v/>
      </c>
      <c r="H69" s="212" t="str">
        <f t="shared" si="18"/>
        <v/>
      </c>
      <c r="I69" s="211" t="str">
        <f t="shared" si="19"/>
        <v/>
      </c>
      <c r="J69" s="214" t="str">
        <f t="shared" si="20"/>
        <v/>
      </c>
      <c r="K69" s="213" t="str">
        <f t="shared" si="21"/>
        <v/>
      </c>
      <c r="L69" s="214" t="str">
        <f t="shared" si="22"/>
        <v/>
      </c>
      <c r="M69" s="221" t="str">
        <f t="shared" si="23"/>
        <v/>
      </c>
      <c r="N69" s="222" t="str">
        <f t="shared" si="24"/>
        <v/>
      </c>
      <c r="O69" s="221" t="str">
        <f t="shared" si="25"/>
        <v/>
      </c>
      <c r="P69" s="222" t="str">
        <f t="shared" si="26"/>
        <v/>
      </c>
      <c r="Q69" s="221" t="str">
        <f t="shared" si="27"/>
        <v/>
      </c>
      <c r="R69" s="222" t="str">
        <f t="shared" si="28"/>
        <v/>
      </c>
      <c r="S69" s="15"/>
      <c r="T69" s="15"/>
      <c r="U69" s="32"/>
      <c r="V69" s="32"/>
      <c r="W69" s="32"/>
      <c r="X69" s="32"/>
      <c r="Y69" s="32"/>
    </row>
    <row r="70" spans="1:25" x14ac:dyDescent="0.25">
      <c r="A70" s="11"/>
      <c r="B70" s="206" t="str">
        <f t="shared" si="16"/>
        <v/>
      </c>
      <c r="C70" s="231">
        <f t="shared" si="3"/>
        <v>60</v>
      </c>
      <c r="D70" s="225" t="str">
        <f>IF('The Calc 2.1'!B70="","",'The Calc 2.1'!B70)</f>
        <v/>
      </c>
      <c r="E70" s="239" t="str">
        <f>IF('The Calc 2.1'!C70="","",'The Calc 2.1'!C70)</f>
        <v/>
      </c>
      <c r="F70" s="225" t="str">
        <f>IF('The Calc 2.1'!D70="","",'The Calc 2.1'!D70)</f>
        <v/>
      </c>
      <c r="G70" s="211" t="str">
        <f t="shared" si="17"/>
        <v/>
      </c>
      <c r="H70" s="212" t="str">
        <f t="shared" si="18"/>
        <v/>
      </c>
      <c r="I70" s="211" t="str">
        <f t="shared" si="19"/>
        <v/>
      </c>
      <c r="J70" s="214" t="str">
        <f t="shared" si="20"/>
        <v/>
      </c>
      <c r="K70" s="213" t="str">
        <f t="shared" si="21"/>
        <v/>
      </c>
      <c r="L70" s="214" t="str">
        <f t="shared" si="22"/>
        <v/>
      </c>
      <c r="M70" s="221" t="str">
        <f t="shared" si="23"/>
        <v/>
      </c>
      <c r="N70" s="222" t="str">
        <f t="shared" si="24"/>
        <v/>
      </c>
      <c r="O70" s="221" t="str">
        <f t="shared" si="25"/>
        <v/>
      </c>
      <c r="P70" s="222" t="str">
        <f t="shared" si="26"/>
        <v/>
      </c>
      <c r="Q70" s="221" t="str">
        <f t="shared" si="27"/>
        <v/>
      </c>
      <c r="R70" s="222" t="str">
        <f t="shared" si="28"/>
        <v/>
      </c>
      <c r="S70" s="15"/>
      <c r="T70" s="15"/>
      <c r="U70" s="32"/>
      <c r="V70" s="32"/>
      <c r="W70" s="32"/>
      <c r="X70" s="32"/>
      <c r="Y70" s="32"/>
    </row>
    <row r="71" spans="1:25" x14ac:dyDescent="0.25">
      <c r="A71" s="11"/>
      <c r="B71" s="206" t="str">
        <f t="shared" si="16"/>
        <v/>
      </c>
      <c r="C71" s="231">
        <f t="shared" si="3"/>
        <v>61</v>
      </c>
      <c r="D71" s="225" t="str">
        <f>IF('The Calc 2.1'!B71="","",'The Calc 2.1'!B71)</f>
        <v/>
      </c>
      <c r="E71" s="239" t="str">
        <f>IF('The Calc 2.1'!C71="","",'The Calc 2.1'!C71)</f>
        <v/>
      </c>
      <c r="F71" s="225" t="str">
        <f>IF('The Calc 2.1'!D71="","",'The Calc 2.1'!D71)</f>
        <v/>
      </c>
      <c r="G71" s="211" t="str">
        <f t="shared" si="17"/>
        <v/>
      </c>
      <c r="H71" s="212" t="str">
        <f t="shared" si="18"/>
        <v/>
      </c>
      <c r="I71" s="211" t="str">
        <f t="shared" si="19"/>
        <v/>
      </c>
      <c r="J71" s="214" t="str">
        <f t="shared" si="20"/>
        <v/>
      </c>
      <c r="K71" s="213" t="str">
        <f t="shared" si="21"/>
        <v/>
      </c>
      <c r="L71" s="214" t="str">
        <f t="shared" si="22"/>
        <v/>
      </c>
      <c r="M71" s="221" t="str">
        <f t="shared" si="23"/>
        <v/>
      </c>
      <c r="N71" s="222" t="str">
        <f t="shared" si="24"/>
        <v/>
      </c>
      <c r="O71" s="221" t="str">
        <f t="shared" si="25"/>
        <v/>
      </c>
      <c r="P71" s="222" t="str">
        <f t="shared" si="26"/>
        <v/>
      </c>
      <c r="Q71" s="221" t="str">
        <f t="shared" si="27"/>
        <v/>
      </c>
      <c r="R71" s="222" t="str">
        <f t="shared" si="28"/>
        <v/>
      </c>
      <c r="S71" s="15"/>
      <c r="T71" s="15"/>
      <c r="U71" s="32"/>
      <c r="V71" s="32"/>
      <c r="W71" s="32"/>
      <c r="X71" s="32"/>
      <c r="Y71" s="32"/>
    </row>
    <row r="72" spans="1:25" x14ac:dyDescent="0.25">
      <c r="A72" s="11"/>
      <c r="B72" s="206" t="str">
        <f t="shared" si="16"/>
        <v/>
      </c>
      <c r="C72" s="231">
        <f t="shared" si="3"/>
        <v>62</v>
      </c>
      <c r="D72" s="225" t="str">
        <f>IF('The Calc 2.1'!B72="","",'The Calc 2.1'!B72)</f>
        <v/>
      </c>
      <c r="E72" s="239" t="str">
        <f>IF('The Calc 2.1'!C72="","",'The Calc 2.1'!C72)</f>
        <v/>
      </c>
      <c r="F72" s="225" t="str">
        <f>IF('The Calc 2.1'!D72="","",'The Calc 2.1'!D72)</f>
        <v/>
      </c>
      <c r="G72" s="211" t="str">
        <f t="shared" si="17"/>
        <v/>
      </c>
      <c r="H72" s="212" t="str">
        <f t="shared" si="18"/>
        <v/>
      </c>
      <c r="I72" s="211" t="str">
        <f t="shared" si="19"/>
        <v/>
      </c>
      <c r="J72" s="214" t="str">
        <f t="shared" si="20"/>
        <v/>
      </c>
      <c r="K72" s="213" t="str">
        <f t="shared" si="21"/>
        <v/>
      </c>
      <c r="L72" s="214" t="str">
        <f t="shared" si="22"/>
        <v/>
      </c>
      <c r="M72" s="221" t="str">
        <f t="shared" si="23"/>
        <v/>
      </c>
      <c r="N72" s="222" t="str">
        <f t="shared" si="24"/>
        <v/>
      </c>
      <c r="O72" s="221" t="str">
        <f t="shared" si="25"/>
        <v/>
      </c>
      <c r="P72" s="222" t="str">
        <f t="shared" si="26"/>
        <v/>
      </c>
      <c r="Q72" s="221" t="str">
        <f t="shared" si="27"/>
        <v/>
      </c>
      <c r="R72" s="222" t="str">
        <f t="shared" si="28"/>
        <v/>
      </c>
      <c r="S72" s="15"/>
      <c r="T72" s="15"/>
      <c r="U72" s="32"/>
      <c r="V72" s="32"/>
      <c r="W72" s="32"/>
      <c r="X72" s="32"/>
      <c r="Y72" s="32"/>
    </row>
    <row r="73" spans="1:25" x14ac:dyDescent="0.25">
      <c r="A73" s="11"/>
      <c r="B73" s="206" t="str">
        <f t="shared" si="16"/>
        <v/>
      </c>
      <c r="C73" s="231">
        <f t="shared" si="3"/>
        <v>63</v>
      </c>
      <c r="D73" s="225" t="str">
        <f>IF('The Calc 2.1'!B73="","",'The Calc 2.1'!B73)</f>
        <v/>
      </c>
      <c r="E73" s="239" t="str">
        <f>IF('The Calc 2.1'!C73="","",'The Calc 2.1'!C73)</f>
        <v/>
      </c>
      <c r="F73" s="225" t="str">
        <f>IF('The Calc 2.1'!D73="","",'The Calc 2.1'!D73)</f>
        <v/>
      </c>
      <c r="G73" s="211" t="str">
        <f t="shared" si="17"/>
        <v/>
      </c>
      <c r="H73" s="212" t="str">
        <f t="shared" si="18"/>
        <v/>
      </c>
      <c r="I73" s="211" t="str">
        <f t="shared" si="19"/>
        <v/>
      </c>
      <c r="J73" s="214" t="str">
        <f t="shared" si="20"/>
        <v/>
      </c>
      <c r="K73" s="213" t="str">
        <f t="shared" si="21"/>
        <v/>
      </c>
      <c r="L73" s="214" t="str">
        <f t="shared" si="22"/>
        <v/>
      </c>
      <c r="M73" s="221" t="str">
        <f t="shared" si="23"/>
        <v/>
      </c>
      <c r="N73" s="222" t="str">
        <f t="shared" si="24"/>
        <v/>
      </c>
      <c r="O73" s="221" t="str">
        <f t="shared" si="25"/>
        <v/>
      </c>
      <c r="P73" s="222" t="str">
        <f t="shared" si="26"/>
        <v/>
      </c>
      <c r="Q73" s="221" t="str">
        <f t="shared" si="27"/>
        <v/>
      </c>
      <c r="R73" s="222" t="str">
        <f t="shared" si="28"/>
        <v/>
      </c>
      <c r="S73" s="15"/>
      <c r="T73" s="15"/>
      <c r="U73" s="32"/>
      <c r="V73" s="32"/>
      <c r="W73" s="32"/>
      <c r="X73" s="32"/>
      <c r="Y73" s="32"/>
    </row>
    <row r="74" spans="1:25" x14ac:dyDescent="0.25">
      <c r="A74" s="11"/>
      <c r="B74" s="206" t="str">
        <f t="shared" si="16"/>
        <v/>
      </c>
      <c r="C74" s="231">
        <f t="shared" si="3"/>
        <v>64</v>
      </c>
      <c r="D74" s="225" t="str">
        <f>IF('The Calc 2.1'!B74="","",'The Calc 2.1'!B74)</f>
        <v/>
      </c>
      <c r="E74" s="239" t="str">
        <f>IF('The Calc 2.1'!C74="","",'The Calc 2.1'!C74)</f>
        <v/>
      </c>
      <c r="F74" s="225" t="str">
        <f>IF('The Calc 2.1'!D74="","",'The Calc 2.1'!D74)</f>
        <v/>
      </c>
      <c r="G74" s="211" t="str">
        <f t="shared" si="17"/>
        <v/>
      </c>
      <c r="H74" s="212" t="str">
        <f t="shared" si="18"/>
        <v/>
      </c>
      <c r="I74" s="211" t="str">
        <f t="shared" si="19"/>
        <v/>
      </c>
      <c r="J74" s="214" t="str">
        <f t="shared" si="20"/>
        <v/>
      </c>
      <c r="K74" s="213" t="str">
        <f t="shared" si="21"/>
        <v/>
      </c>
      <c r="L74" s="214" t="str">
        <f t="shared" si="22"/>
        <v/>
      </c>
      <c r="M74" s="221" t="str">
        <f t="shared" si="23"/>
        <v/>
      </c>
      <c r="N74" s="222" t="str">
        <f t="shared" si="24"/>
        <v/>
      </c>
      <c r="O74" s="221" t="str">
        <f t="shared" si="25"/>
        <v/>
      </c>
      <c r="P74" s="222" t="str">
        <f t="shared" si="26"/>
        <v/>
      </c>
      <c r="Q74" s="221" t="str">
        <f t="shared" si="27"/>
        <v/>
      </c>
      <c r="R74" s="222" t="str">
        <f t="shared" si="28"/>
        <v/>
      </c>
      <c r="S74" s="15"/>
      <c r="T74" s="15"/>
      <c r="U74" s="32"/>
      <c r="V74" s="32"/>
      <c r="W74" s="32"/>
      <c r="X74" s="32"/>
      <c r="Y74" s="32"/>
    </row>
    <row r="75" spans="1:25" x14ac:dyDescent="0.25">
      <c r="A75" s="11"/>
      <c r="B75" s="206" t="str">
        <f t="shared" ref="B75:B106" si="29">IF(prevalidifier*postvalidifier=1,IF(exclusion="","No",exclusion),IF(idblankchek=0,"","Yes"))</f>
        <v/>
      </c>
      <c r="C75" s="231">
        <f t="shared" ref="C75:C138" si="30">C76-1</f>
        <v>65</v>
      </c>
      <c r="D75" s="225" t="str">
        <f>IF('The Calc 2.1'!B75="","",'The Calc 2.1'!B75)</f>
        <v/>
      </c>
      <c r="E75" s="239" t="str">
        <f>IF('The Calc 2.1'!C75="","",'The Calc 2.1'!C75)</f>
        <v/>
      </c>
      <c r="F75" s="225" t="str">
        <f>IF('The Calc 2.1'!D75="","",'The Calc 2.1'!D75)</f>
        <v/>
      </c>
      <c r="G75" s="211" t="str">
        <f t="shared" ref="G75:G106" si="31">IF(combivalidifier=1,preMag,"")</f>
        <v/>
      </c>
      <c r="H75" s="212" t="str">
        <f t="shared" ref="H75:H106" si="32">IF(combivalidifier=1,preAxis,"")</f>
        <v/>
      </c>
      <c r="I75" s="211" t="str">
        <f t="shared" ref="I75:I106" si="33">IF(combivalidifier=1,postMag,"")</f>
        <v/>
      </c>
      <c r="J75" s="214" t="str">
        <f t="shared" ref="J75:J106" si="34">IF(combivalidifier=1,postAxis,"")</f>
        <v/>
      </c>
      <c r="K75" s="213" t="str">
        <f t="shared" ref="K75:K106" si="35">IF(combivalidifier=1,siaMag,"")</f>
        <v/>
      </c>
      <c r="L75" s="214" t="str">
        <f t="shared" ref="L75:L106" si="36">IF(combivalidifier=1,SIAaxis,"")</f>
        <v/>
      </c>
      <c r="M75" s="221" t="str">
        <f t="shared" ref="M75:M106" si="37">IF(combivalidifier=1,prex,"")</f>
        <v/>
      </c>
      <c r="N75" s="222" t="str">
        <f t="shared" ref="N75:N106" si="38">IF(combivalidifier=1,prey,"")</f>
        <v/>
      </c>
      <c r="O75" s="221" t="str">
        <f t="shared" ref="O75:O106" si="39">IF(combivalidifier=1,postx,"")</f>
        <v/>
      </c>
      <c r="P75" s="222" t="str">
        <f t="shared" ref="P75:P106" si="40">IF(combivalidifier=1,posty,"")</f>
        <v/>
      </c>
      <c r="Q75" s="221" t="str">
        <f t="shared" ref="Q75:Q106" si="41">IF(combivalidifier=1,siax,"")</f>
        <v/>
      </c>
      <c r="R75" s="222" t="str">
        <f t="shared" ref="R75:R106" si="42">IF(combivalidifier=1,siay,"")</f>
        <v/>
      </c>
      <c r="S75" s="15"/>
      <c r="T75" s="15"/>
      <c r="U75" s="32"/>
      <c r="V75" s="32"/>
      <c r="W75" s="32"/>
      <c r="X75" s="32"/>
      <c r="Y75" s="32"/>
    </row>
    <row r="76" spans="1:25" x14ac:dyDescent="0.25">
      <c r="A76" s="11"/>
      <c r="B76" s="206" t="str">
        <f t="shared" si="29"/>
        <v/>
      </c>
      <c r="C76" s="231">
        <f t="shared" si="30"/>
        <v>66</v>
      </c>
      <c r="D76" s="225" t="str">
        <f>IF('The Calc 2.1'!B76="","",'The Calc 2.1'!B76)</f>
        <v/>
      </c>
      <c r="E76" s="239" t="str">
        <f>IF('The Calc 2.1'!C76="","",'The Calc 2.1'!C76)</f>
        <v/>
      </c>
      <c r="F76" s="225" t="str">
        <f>IF('The Calc 2.1'!D76="","",'The Calc 2.1'!D76)</f>
        <v/>
      </c>
      <c r="G76" s="211" t="str">
        <f t="shared" si="31"/>
        <v/>
      </c>
      <c r="H76" s="212" t="str">
        <f t="shared" si="32"/>
        <v/>
      </c>
      <c r="I76" s="211" t="str">
        <f t="shared" si="33"/>
        <v/>
      </c>
      <c r="J76" s="214" t="str">
        <f t="shared" si="34"/>
        <v/>
      </c>
      <c r="K76" s="213" t="str">
        <f t="shared" si="35"/>
        <v/>
      </c>
      <c r="L76" s="214" t="str">
        <f t="shared" si="36"/>
        <v/>
      </c>
      <c r="M76" s="221" t="str">
        <f t="shared" si="37"/>
        <v/>
      </c>
      <c r="N76" s="222" t="str">
        <f t="shared" si="38"/>
        <v/>
      </c>
      <c r="O76" s="221" t="str">
        <f t="shared" si="39"/>
        <v/>
      </c>
      <c r="P76" s="222" t="str">
        <f t="shared" si="40"/>
        <v/>
      </c>
      <c r="Q76" s="221" t="str">
        <f t="shared" si="41"/>
        <v/>
      </c>
      <c r="R76" s="222" t="str">
        <f t="shared" si="42"/>
        <v/>
      </c>
      <c r="S76" s="15"/>
      <c r="T76" s="15"/>
      <c r="U76" s="32"/>
      <c r="V76" s="32"/>
      <c r="W76" s="32"/>
      <c r="X76" s="32"/>
      <c r="Y76" s="32"/>
    </row>
    <row r="77" spans="1:25" x14ac:dyDescent="0.25">
      <c r="A77" s="11"/>
      <c r="B77" s="206" t="str">
        <f t="shared" si="29"/>
        <v/>
      </c>
      <c r="C77" s="231">
        <f t="shared" si="30"/>
        <v>67</v>
      </c>
      <c r="D77" s="225" t="str">
        <f>IF('The Calc 2.1'!B77="","",'The Calc 2.1'!B77)</f>
        <v/>
      </c>
      <c r="E77" s="239" t="str">
        <f>IF('The Calc 2.1'!C77="","",'The Calc 2.1'!C77)</f>
        <v/>
      </c>
      <c r="F77" s="225" t="str">
        <f>IF('The Calc 2.1'!D77="","",'The Calc 2.1'!D77)</f>
        <v/>
      </c>
      <c r="G77" s="211" t="str">
        <f t="shared" si="31"/>
        <v/>
      </c>
      <c r="H77" s="212" t="str">
        <f t="shared" si="32"/>
        <v/>
      </c>
      <c r="I77" s="211" t="str">
        <f t="shared" si="33"/>
        <v/>
      </c>
      <c r="J77" s="214" t="str">
        <f t="shared" si="34"/>
        <v/>
      </c>
      <c r="K77" s="213" t="str">
        <f t="shared" si="35"/>
        <v/>
      </c>
      <c r="L77" s="214" t="str">
        <f t="shared" si="36"/>
        <v/>
      </c>
      <c r="M77" s="221" t="str">
        <f t="shared" si="37"/>
        <v/>
      </c>
      <c r="N77" s="222" t="str">
        <f t="shared" si="38"/>
        <v/>
      </c>
      <c r="O77" s="221" t="str">
        <f t="shared" si="39"/>
        <v/>
      </c>
      <c r="P77" s="222" t="str">
        <f t="shared" si="40"/>
        <v/>
      </c>
      <c r="Q77" s="221" t="str">
        <f t="shared" si="41"/>
        <v/>
      </c>
      <c r="R77" s="222" t="str">
        <f t="shared" si="42"/>
        <v/>
      </c>
      <c r="S77" s="15"/>
      <c r="T77" s="15"/>
      <c r="U77" s="32"/>
      <c r="V77" s="32"/>
      <c r="W77" s="32"/>
      <c r="X77" s="32"/>
      <c r="Y77" s="32"/>
    </row>
    <row r="78" spans="1:25" x14ac:dyDescent="0.25">
      <c r="A78" s="11"/>
      <c r="B78" s="206" t="str">
        <f t="shared" si="29"/>
        <v/>
      </c>
      <c r="C78" s="231">
        <f t="shared" si="30"/>
        <v>68</v>
      </c>
      <c r="D78" s="225" t="str">
        <f>IF('The Calc 2.1'!B78="","",'The Calc 2.1'!B78)</f>
        <v/>
      </c>
      <c r="E78" s="239" t="str">
        <f>IF('The Calc 2.1'!C78="","",'The Calc 2.1'!C78)</f>
        <v/>
      </c>
      <c r="F78" s="225" t="str">
        <f>IF('The Calc 2.1'!D78="","",'The Calc 2.1'!D78)</f>
        <v/>
      </c>
      <c r="G78" s="211" t="str">
        <f t="shared" si="31"/>
        <v/>
      </c>
      <c r="H78" s="212" t="str">
        <f t="shared" si="32"/>
        <v/>
      </c>
      <c r="I78" s="211" t="str">
        <f t="shared" si="33"/>
        <v/>
      </c>
      <c r="J78" s="214" t="str">
        <f t="shared" si="34"/>
        <v/>
      </c>
      <c r="K78" s="213" t="str">
        <f t="shared" si="35"/>
        <v/>
      </c>
      <c r="L78" s="214" t="str">
        <f t="shared" si="36"/>
        <v/>
      </c>
      <c r="M78" s="221" t="str">
        <f t="shared" si="37"/>
        <v/>
      </c>
      <c r="N78" s="222" t="str">
        <f t="shared" si="38"/>
        <v/>
      </c>
      <c r="O78" s="221" t="str">
        <f t="shared" si="39"/>
        <v/>
      </c>
      <c r="P78" s="222" t="str">
        <f t="shared" si="40"/>
        <v/>
      </c>
      <c r="Q78" s="221" t="str">
        <f t="shared" si="41"/>
        <v/>
      </c>
      <c r="R78" s="222" t="str">
        <f t="shared" si="42"/>
        <v/>
      </c>
      <c r="S78" s="15"/>
      <c r="T78" s="15"/>
      <c r="U78" s="32"/>
      <c r="V78" s="32"/>
      <c r="W78" s="32"/>
      <c r="X78" s="32"/>
      <c r="Y78" s="32"/>
    </row>
    <row r="79" spans="1:25" x14ac:dyDescent="0.25">
      <c r="A79" s="11"/>
      <c r="B79" s="206" t="str">
        <f t="shared" si="29"/>
        <v/>
      </c>
      <c r="C79" s="231">
        <f t="shared" si="30"/>
        <v>69</v>
      </c>
      <c r="D79" s="225" t="str">
        <f>IF('The Calc 2.1'!B79="","",'The Calc 2.1'!B79)</f>
        <v/>
      </c>
      <c r="E79" s="239" t="str">
        <f>IF('The Calc 2.1'!C79="","",'The Calc 2.1'!C79)</f>
        <v/>
      </c>
      <c r="F79" s="225" t="str">
        <f>IF('The Calc 2.1'!D79="","",'The Calc 2.1'!D79)</f>
        <v/>
      </c>
      <c r="G79" s="211" t="str">
        <f t="shared" si="31"/>
        <v/>
      </c>
      <c r="H79" s="212" t="str">
        <f t="shared" si="32"/>
        <v/>
      </c>
      <c r="I79" s="211" t="str">
        <f t="shared" si="33"/>
        <v/>
      </c>
      <c r="J79" s="214" t="str">
        <f t="shared" si="34"/>
        <v/>
      </c>
      <c r="K79" s="213" t="str">
        <f t="shared" si="35"/>
        <v/>
      </c>
      <c r="L79" s="214" t="str">
        <f t="shared" si="36"/>
        <v/>
      </c>
      <c r="M79" s="221" t="str">
        <f t="shared" si="37"/>
        <v/>
      </c>
      <c r="N79" s="222" t="str">
        <f t="shared" si="38"/>
        <v/>
      </c>
      <c r="O79" s="221" t="str">
        <f t="shared" si="39"/>
        <v/>
      </c>
      <c r="P79" s="222" t="str">
        <f t="shared" si="40"/>
        <v/>
      </c>
      <c r="Q79" s="221" t="str">
        <f t="shared" si="41"/>
        <v/>
      </c>
      <c r="R79" s="222" t="str">
        <f t="shared" si="42"/>
        <v/>
      </c>
      <c r="S79" s="15"/>
      <c r="T79" s="15"/>
      <c r="U79" s="32"/>
      <c r="V79" s="32"/>
      <c r="W79" s="32"/>
      <c r="X79" s="32"/>
      <c r="Y79" s="32"/>
    </row>
    <row r="80" spans="1:25" x14ac:dyDescent="0.25">
      <c r="A80" s="11"/>
      <c r="B80" s="206" t="str">
        <f t="shared" si="29"/>
        <v/>
      </c>
      <c r="C80" s="231">
        <f t="shared" si="30"/>
        <v>70</v>
      </c>
      <c r="D80" s="225" t="str">
        <f>IF('The Calc 2.1'!B80="","",'The Calc 2.1'!B80)</f>
        <v/>
      </c>
      <c r="E80" s="239" t="str">
        <f>IF('The Calc 2.1'!C80="","",'The Calc 2.1'!C80)</f>
        <v/>
      </c>
      <c r="F80" s="225" t="str">
        <f>IF('The Calc 2.1'!D80="","",'The Calc 2.1'!D80)</f>
        <v/>
      </c>
      <c r="G80" s="211" t="str">
        <f t="shared" si="31"/>
        <v/>
      </c>
      <c r="H80" s="212" t="str">
        <f t="shared" si="32"/>
        <v/>
      </c>
      <c r="I80" s="211" t="str">
        <f t="shared" si="33"/>
        <v/>
      </c>
      <c r="J80" s="214" t="str">
        <f t="shared" si="34"/>
        <v/>
      </c>
      <c r="K80" s="213" t="str">
        <f t="shared" si="35"/>
        <v/>
      </c>
      <c r="L80" s="214" t="str">
        <f t="shared" si="36"/>
        <v/>
      </c>
      <c r="M80" s="221" t="str">
        <f t="shared" si="37"/>
        <v/>
      </c>
      <c r="N80" s="222" t="str">
        <f t="shared" si="38"/>
        <v/>
      </c>
      <c r="O80" s="221" t="str">
        <f t="shared" si="39"/>
        <v/>
      </c>
      <c r="P80" s="222" t="str">
        <f t="shared" si="40"/>
        <v/>
      </c>
      <c r="Q80" s="221" t="str">
        <f t="shared" si="41"/>
        <v/>
      </c>
      <c r="R80" s="222" t="str">
        <f t="shared" si="42"/>
        <v/>
      </c>
      <c r="S80" s="15"/>
      <c r="T80" s="15"/>
      <c r="U80" s="32"/>
      <c r="V80" s="32"/>
      <c r="W80" s="32"/>
      <c r="X80" s="32"/>
      <c r="Y80" s="32"/>
    </row>
    <row r="81" spans="1:25" x14ac:dyDescent="0.25">
      <c r="A81" s="11"/>
      <c r="B81" s="206" t="str">
        <f t="shared" si="29"/>
        <v/>
      </c>
      <c r="C81" s="231">
        <f t="shared" si="30"/>
        <v>71</v>
      </c>
      <c r="D81" s="225" t="str">
        <f>IF('The Calc 2.1'!B81="","",'The Calc 2.1'!B81)</f>
        <v/>
      </c>
      <c r="E81" s="239" t="str">
        <f>IF('The Calc 2.1'!C81="","",'The Calc 2.1'!C81)</f>
        <v/>
      </c>
      <c r="F81" s="225" t="str">
        <f>IF('The Calc 2.1'!D81="","",'The Calc 2.1'!D81)</f>
        <v/>
      </c>
      <c r="G81" s="211" t="str">
        <f t="shared" si="31"/>
        <v/>
      </c>
      <c r="H81" s="212" t="str">
        <f t="shared" si="32"/>
        <v/>
      </c>
      <c r="I81" s="211" t="str">
        <f t="shared" si="33"/>
        <v/>
      </c>
      <c r="J81" s="214" t="str">
        <f t="shared" si="34"/>
        <v/>
      </c>
      <c r="K81" s="213" t="str">
        <f t="shared" si="35"/>
        <v/>
      </c>
      <c r="L81" s="214" t="str">
        <f t="shared" si="36"/>
        <v/>
      </c>
      <c r="M81" s="221" t="str">
        <f t="shared" si="37"/>
        <v/>
      </c>
      <c r="N81" s="222" t="str">
        <f t="shared" si="38"/>
        <v/>
      </c>
      <c r="O81" s="221" t="str">
        <f t="shared" si="39"/>
        <v/>
      </c>
      <c r="P81" s="222" t="str">
        <f t="shared" si="40"/>
        <v/>
      </c>
      <c r="Q81" s="221" t="str">
        <f t="shared" si="41"/>
        <v/>
      </c>
      <c r="R81" s="222" t="str">
        <f t="shared" si="42"/>
        <v/>
      </c>
      <c r="S81" s="15"/>
      <c r="T81" s="15"/>
      <c r="U81" s="32"/>
      <c r="V81" s="32"/>
      <c r="W81" s="32"/>
      <c r="X81" s="32"/>
      <c r="Y81" s="32"/>
    </row>
    <row r="82" spans="1:25" x14ac:dyDescent="0.25">
      <c r="A82" s="11"/>
      <c r="B82" s="206" t="str">
        <f t="shared" si="29"/>
        <v/>
      </c>
      <c r="C82" s="231">
        <f t="shared" si="30"/>
        <v>72</v>
      </c>
      <c r="D82" s="225" t="str">
        <f>IF('The Calc 2.1'!B82="","",'The Calc 2.1'!B82)</f>
        <v/>
      </c>
      <c r="E82" s="239" t="str">
        <f>IF('The Calc 2.1'!C82="","",'The Calc 2.1'!C82)</f>
        <v/>
      </c>
      <c r="F82" s="225" t="str">
        <f>IF('The Calc 2.1'!D82="","",'The Calc 2.1'!D82)</f>
        <v/>
      </c>
      <c r="G82" s="211" t="str">
        <f t="shared" si="31"/>
        <v/>
      </c>
      <c r="H82" s="212" t="str">
        <f t="shared" si="32"/>
        <v/>
      </c>
      <c r="I82" s="211" t="str">
        <f t="shared" si="33"/>
        <v/>
      </c>
      <c r="J82" s="214" t="str">
        <f t="shared" si="34"/>
        <v/>
      </c>
      <c r="K82" s="213" t="str">
        <f t="shared" si="35"/>
        <v/>
      </c>
      <c r="L82" s="214" t="str">
        <f t="shared" si="36"/>
        <v/>
      </c>
      <c r="M82" s="221" t="str">
        <f t="shared" si="37"/>
        <v/>
      </c>
      <c r="N82" s="222" t="str">
        <f t="shared" si="38"/>
        <v/>
      </c>
      <c r="O82" s="221" t="str">
        <f t="shared" si="39"/>
        <v/>
      </c>
      <c r="P82" s="222" t="str">
        <f t="shared" si="40"/>
        <v/>
      </c>
      <c r="Q82" s="221" t="str">
        <f t="shared" si="41"/>
        <v/>
      </c>
      <c r="R82" s="222" t="str">
        <f t="shared" si="42"/>
        <v/>
      </c>
      <c r="S82" s="15"/>
      <c r="T82" s="15"/>
      <c r="U82" s="32"/>
      <c r="V82" s="32"/>
      <c r="W82" s="32"/>
      <c r="X82" s="32"/>
      <c r="Y82" s="32"/>
    </row>
    <row r="83" spans="1:25" x14ac:dyDescent="0.25">
      <c r="A83" s="11"/>
      <c r="B83" s="206" t="str">
        <f t="shared" si="29"/>
        <v/>
      </c>
      <c r="C83" s="231">
        <f t="shared" si="30"/>
        <v>73</v>
      </c>
      <c r="D83" s="225" t="str">
        <f>IF('The Calc 2.1'!B83="","",'The Calc 2.1'!B83)</f>
        <v/>
      </c>
      <c r="E83" s="239" t="str">
        <f>IF('The Calc 2.1'!C83="","",'The Calc 2.1'!C83)</f>
        <v/>
      </c>
      <c r="F83" s="225" t="str">
        <f>IF('The Calc 2.1'!D83="","",'The Calc 2.1'!D83)</f>
        <v/>
      </c>
      <c r="G83" s="211" t="str">
        <f t="shared" si="31"/>
        <v/>
      </c>
      <c r="H83" s="212" t="str">
        <f t="shared" si="32"/>
        <v/>
      </c>
      <c r="I83" s="211" t="str">
        <f t="shared" si="33"/>
        <v/>
      </c>
      <c r="J83" s="214" t="str">
        <f t="shared" si="34"/>
        <v/>
      </c>
      <c r="K83" s="213" t="str">
        <f t="shared" si="35"/>
        <v/>
      </c>
      <c r="L83" s="214" t="str">
        <f t="shared" si="36"/>
        <v/>
      </c>
      <c r="M83" s="221" t="str">
        <f t="shared" si="37"/>
        <v/>
      </c>
      <c r="N83" s="222" t="str">
        <f t="shared" si="38"/>
        <v/>
      </c>
      <c r="O83" s="221" t="str">
        <f t="shared" si="39"/>
        <v/>
      </c>
      <c r="P83" s="222" t="str">
        <f t="shared" si="40"/>
        <v/>
      </c>
      <c r="Q83" s="221" t="str">
        <f t="shared" si="41"/>
        <v/>
      </c>
      <c r="R83" s="222" t="str">
        <f t="shared" si="42"/>
        <v/>
      </c>
      <c r="S83" s="15"/>
      <c r="T83" s="15"/>
      <c r="U83" s="32"/>
      <c r="V83" s="32"/>
      <c r="W83" s="32"/>
      <c r="X83" s="32"/>
      <c r="Y83" s="32"/>
    </row>
    <row r="84" spans="1:25" x14ac:dyDescent="0.25">
      <c r="A84" s="11"/>
      <c r="B84" s="206" t="str">
        <f t="shared" si="29"/>
        <v/>
      </c>
      <c r="C84" s="231">
        <f t="shared" si="30"/>
        <v>74</v>
      </c>
      <c r="D84" s="225" t="str">
        <f>IF('The Calc 2.1'!B84="","",'The Calc 2.1'!B84)</f>
        <v/>
      </c>
      <c r="E84" s="239" t="str">
        <f>IF('The Calc 2.1'!C84="","",'The Calc 2.1'!C84)</f>
        <v/>
      </c>
      <c r="F84" s="225" t="str">
        <f>IF('The Calc 2.1'!D84="","",'The Calc 2.1'!D84)</f>
        <v/>
      </c>
      <c r="G84" s="211" t="str">
        <f t="shared" si="31"/>
        <v/>
      </c>
      <c r="H84" s="212" t="str">
        <f t="shared" si="32"/>
        <v/>
      </c>
      <c r="I84" s="211" t="str">
        <f t="shared" si="33"/>
        <v/>
      </c>
      <c r="J84" s="214" t="str">
        <f t="shared" si="34"/>
        <v/>
      </c>
      <c r="K84" s="213" t="str">
        <f t="shared" si="35"/>
        <v/>
      </c>
      <c r="L84" s="214" t="str">
        <f t="shared" si="36"/>
        <v/>
      </c>
      <c r="M84" s="221" t="str">
        <f t="shared" si="37"/>
        <v/>
      </c>
      <c r="N84" s="222" t="str">
        <f t="shared" si="38"/>
        <v/>
      </c>
      <c r="O84" s="221" t="str">
        <f t="shared" si="39"/>
        <v/>
      </c>
      <c r="P84" s="222" t="str">
        <f t="shared" si="40"/>
        <v/>
      </c>
      <c r="Q84" s="221" t="str">
        <f t="shared" si="41"/>
        <v/>
      </c>
      <c r="R84" s="222" t="str">
        <f t="shared" si="42"/>
        <v/>
      </c>
      <c r="S84" s="15"/>
      <c r="T84" s="15"/>
      <c r="U84" s="32"/>
      <c r="V84" s="32"/>
      <c r="W84" s="32"/>
      <c r="X84" s="32"/>
      <c r="Y84" s="32"/>
    </row>
    <row r="85" spans="1:25" x14ac:dyDescent="0.25">
      <c r="A85" s="11"/>
      <c r="B85" s="206" t="str">
        <f t="shared" si="29"/>
        <v/>
      </c>
      <c r="C85" s="231">
        <f t="shared" si="30"/>
        <v>75</v>
      </c>
      <c r="D85" s="225" t="str">
        <f>IF('The Calc 2.1'!B85="","",'The Calc 2.1'!B85)</f>
        <v/>
      </c>
      <c r="E85" s="239" t="str">
        <f>IF('The Calc 2.1'!C85="","",'The Calc 2.1'!C85)</f>
        <v/>
      </c>
      <c r="F85" s="225" t="str">
        <f>IF('The Calc 2.1'!D85="","",'The Calc 2.1'!D85)</f>
        <v/>
      </c>
      <c r="G85" s="211" t="str">
        <f t="shared" si="31"/>
        <v/>
      </c>
      <c r="H85" s="212" t="str">
        <f t="shared" si="32"/>
        <v/>
      </c>
      <c r="I85" s="211" t="str">
        <f t="shared" si="33"/>
        <v/>
      </c>
      <c r="J85" s="214" t="str">
        <f t="shared" si="34"/>
        <v/>
      </c>
      <c r="K85" s="213" t="str">
        <f t="shared" si="35"/>
        <v/>
      </c>
      <c r="L85" s="214" t="str">
        <f t="shared" si="36"/>
        <v/>
      </c>
      <c r="M85" s="221" t="str">
        <f t="shared" si="37"/>
        <v/>
      </c>
      <c r="N85" s="222" t="str">
        <f t="shared" si="38"/>
        <v/>
      </c>
      <c r="O85" s="221" t="str">
        <f t="shared" si="39"/>
        <v/>
      </c>
      <c r="P85" s="222" t="str">
        <f t="shared" si="40"/>
        <v/>
      </c>
      <c r="Q85" s="221" t="str">
        <f t="shared" si="41"/>
        <v/>
      </c>
      <c r="R85" s="222" t="str">
        <f t="shared" si="42"/>
        <v/>
      </c>
      <c r="S85" s="15"/>
      <c r="T85" s="15"/>
      <c r="U85" s="32"/>
      <c r="V85" s="32"/>
      <c r="W85" s="32"/>
      <c r="X85" s="32"/>
      <c r="Y85" s="32"/>
    </row>
    <row r="86" spans="1:25" x14ac:dyDescent="0.25">
      <c r="A86" s="11"/>
      <c r="B86" s="206" t="str">
        <f t="shared" si="29"/>
        <v/>
      </c>
      <c r="C86" s="231">
        <f t="shared" si="30"/>
        <v>76</v>
      </c>
      <c r="D86" s="225" t="str">
        <f>IF('The Calc 2.1'!B86="","",'The Calc 2.1'!B86)</f>
        <v/>
      </c>
      <c r="E86" s="239" t="str">
        <f>IF('The Calc 2.1'!C86="","",'The Calc 2.1'!C86)</f>
        <v/>
      </c>
      <c r="F86" s="225" t="str">
        <f>IF('The Calc 2.1'!D86="","",'The Calc 2.1'!D86)</f>
        <v/>
      </c>
      <c r="G86" s="211" t="str">
        <f t="shared" si="31"/>
        <v/>
      </c>
      <c r="H86" s="212" t="str">
        <f t="shared" si="32"/>
        <v/>
      </c>
      <c r="I86" s="211" t="str">
        <f t="shared" si="33"/>
        <v/>
      </c>
      <c r="J86" s="214" t="str">
        <f t="shared" si="34"/>
        <v/>
      </c>
      <c r="K86" s="213" t="str">
        <f t="shared" si="35"/>
        <v/>
      </c>
      <c r="L86" s="214" t="str">
        <f t="shared" si="36"/>
        <v/>
      </c>
      <c r="M86" s="221" t="str">
        <f t="shared" si="37"/>
        <v/>
      </c>
      <c r="N86" s="222" t="str">
        <f t="shared" si="38"/>
        <v/>
      </c>
      <c r="O86" s="221" t="str">
        <f t="shared" si="39"/>
        <v/>
      </c>
      <c r="P86" s="222" t="str">
        <f t="shared" si="40"/>
        <v/>
      </c>
      <c r="Q86" s="221" t="str">
        <f t="shared" si="41"/>
        <v/>
      </c>
      <c r="R86" s="222" t="str">
        <f t="shared" si="42"/>
        <v/>
      </c>
      <c r="S86" s="15"/>
      <c r="T86" s="15"/>
      <c r="U86" s="32"/>
      <c r="V86" s="32"/>
      <c r="W86" s="32"/>
      <c r="X86" s="32"/>
      <c r="Y86" s="32"/>
    </row>
    <row r="87" spans="1:25" x14ac:dyDescent="0.25">
      <c r="A87" s="11"/>
      <c r="B87" s="206" t="str">
        <f t="shared" si="29"/>
        <v/>
      </c>
      <c r="C87" s="231">
        <f t="shared" si="30"/>
        <v>77</v>
      </c>
      <c r="D87" s="225" t="str">
        <f>IF('The Calc 2.1'!B87="","",'The Calc 2.1'!B87)</f>
        <v/>
      </c>
      <c r="E87" s="239" t="str">
        <f>IF('The Calc 2.1'!C87="","",'The Calc 2.1'!C87)</f>
        <v/>
      </c>
      <c r="F87" s="225" t="str">
        <f>IF('The Calc 2.1'!D87="","",'The Calc 2.1'!D87)</f>
        <v/>
      </c>
      <c r="G87" s="211" t="str">
        <f t="shared" si="31"/>
        <v/>
      </c>
      <c r="H87" s="212" t="str">
        <f t="shared" si="32"/>
        <v/>
      </c>
      <c r="I87" s="211" t="str">
        <f t="shared" si="33"/>
        <v/>
      </c>
      <c r="J87" s="214" t="str">
        <f t="shared" si="34"/>
        <v/>
      </c>
      <c r="K87" s="213" t="str">
        <f t="shared" si="35"/>
        <v/>
      </c>
      <c r="L87" s="214" t="str">
        <f t="shared" si="36"/>
        <v/>
      </c>
      <c r="M87" s="221" t="str">
        <f t="shared" si="37"/>
        <v/>
      </c>
      <c r="N87" s="222" t="str">
        <f t="shared" si="38"/>
        <v/>
      </c>
      <c r="O87" s="221" t="str">
        <f t="shared" si="39"/>
        <v/>
      </c>
      <c r="P87" s="222" t="str">
        <f t="shared" si="40"/>
        <v/>
      </c>
      <c r="Q87" s="221" t="str">
        <f t="shared" si="41"/>
        <v/>
      </c>
      <c r="R87" s="222" t="str">
        <f t="shared" si="42"/>
        <v/>
      </c>
      <c r="S87" s="15"/>
      <c r="T87" s="15"/>
      <c r="U87" s="32"/>
      <c r="V87" s="32"/>
      <c r="W87" s="32"/>
      <c r="X87" s="32"/>
      <c r="Y87" s="32"/>
    </row>
    <row r="88" spans="1:25" x14ac:dyDescent="0.25">
      <c r="A88" s="11"/>
      <c r="B88" s="206" t="str">
        <f t="shared" si="29"/>
        <v/>
      </c>
      <c r="C88" s="231">
        <f t="shared" si="30"/>
        <v>78</v>
      </c>
      <c r="D88" s="225" t="str">
        <f>IF('The Calc 2.1'!B88="","",'The Calc 2.1'!B88)</f>
        <v/>
      </c>
      <c r="E88" s="239" t="str">
        <f>IF('The Calc 2.1'!C88="","",'The Calc 2.1'!C88)</f>
        <v/>
      </c>
      <c r="F88" s="225" t="str">
        <f>IF('The Calc 2.1'!D88="","",'The Calc 2.1'!D88)</f>
        <v/>
      </c>
      <c r="G88" s="211" t="str">
        <f t="shared" si="31"/>
        <v/>
      </c>
      <c r="H88" s="212" t="str">
        <f t="shared" si="32"/>
        <v/>
      </c>
      <c r="I88" s="211" t="str">
        <f t="shared" si="33"/>
        <v/>
      </c>
      <c r="J88" s="214" t="str">
        <f t="shared" si="34"/>
        <v/>
      </c>
      <c r="K88" s="213" t="str">
        <f t="shared" si="35"/>
        <v/>
      </c>
      <c r="L88" s="214" t="str">
        <f t="shared" si="36"/>
        <v/>
      </c>
      <c r="M88" s="221" t="str">
        <f t="shared" si="37"/>
        <v/>
      </c>
      <c r="N88" s="222" t="str">
        <f t="shared" si="38"/>
        <v/>
      </c>
      <c r="O88" s="221" t="str">
        <f t="shared" si="39"/>
        <v/>
      </c>
      <c r="P88" s="222" t="str">
        <f t="shared" si="40"/>
        <v/>
      </c>
      <c r="Q88" s="221" t="str">
        <f t="shared" si="41"/>
        <v/>
      </c>
      <c r="R88" s="222" t="str">
        <f t="shared" si="42"/>
        <v/>
      </c>
      <c r="S88" s="15"/>
      <c r="T88" s="15"/>
      <c r="U88" s="32"/>
      <c r="V88" s="32"/>
      <c r="W88" s="32"/>
      <c r="X88" s="32"/>
      <c r="Y88" s="32"/>
    </row>
    <row r="89" spans="1:25" x14ac:dyDescent="0.25">
      <c r="A89" s="11"/>
      <c r="B89" s="206" t="str">
        <f t="shared" si="29"/>
        <v/>
      </c>
      <c r="C89" s="231">
        <f t="shared" si="30"/>
        <v>79</v>
      </c>
      <c r="D89" s="225" t="str">
        <f>IF('The Calc 2.1'!B89="","",'The Calc 2.1'!B89)</f>
        <v/>
      </c>
      <c r="E89" s="239" t="str">
        <f>IF('The Calc 2.1'!C89="","",'The Calc 2.1'!C89)</f>
        <v/>
      </c>
      <c r="F89" s="225" t="str">
        <f>IF('The Calc 2.1'!D89="","",'The Calc 2.1'!D89)</f>
        <v/>
      </c>
      <c r="G89" s="211" t="str">
        <f t="shared" si="31"/>
        <v/>
      </c>
      <c r="H89" s="212" t="str">
        <f t="shared" si="32"/>
        <v/>
      </c>
      <c r="I89" s="211" t="str">
        <f t="shared" si="33"/>
        <v/>
      </c>
      <c r="J89" s="214" t="str">
        <f t="shared" si="34"/>
        <v/>
      </c>
      <c r="K89" s="213" t="str">
        <f t="shared" si="35"/>
        <v/>
      </c>
      <c r="L89" s="214" t="str">
        <f t="shared" si="36"/>
        <v/>
      </c>
      <c r="M89" s="221" t="str">
        <f t="shared" si="37"/>
        <v/>
      </c>
      <c r="N89" s="222" t="str">
        <f t="shared" si="38"/>
        <v/>
      </c>
      <c r="O89" s="221" t="str">
        <f t="shared" si="39"/>
        <v/>
      </c>
      <c r="P89" s="222" t="str">
        <f t="shared" si="40"/>
        <v/>
      </c>
      <c r="Q89" s="221" t="str">
        <f t="shared" si="41"/>
        <v/>
      </c>
      <c r="R89" s="222" t="str">
        <f t="shared" si="42"/>
        <v/>
      </c>
      <c r="S89" s="15"/>
      <c r="T89" s="15"/>
      <c r="U89" s="32"/>
      <c r="V89" s="32"/>
      <c r="W89" s="32"/>
      <c r="X89" s="32"/>
      <c r="Y89" s="32"/>
    </row>
    <row r="90" spans="1:25" x14ac:dyDescent="0.25">
      <c r="A90" s="11"/>
      <c r="B90" s="206" t="str">
        <f t="shared" si="29"/>
        <v/>
      </c>
      <c r="C90" s="231">
        <f t="shared" si="30"/>
        <v>80</v>
      </c>
      <c r="D90" s="225" t="str">
        <f>IF('The Calc 2.1'!B90="","",'The Calc 2.1'!B90)</f>
        <v/>
      </c>
      <c r="E90" s="239" t="str">
        <f>IF('The Calc 2.1'!C90="","",'The Calc 2.1'!C90)</f>
        <v/>
      </c>
      <c r="F90" s="225" t="str">
        <f>IF('The Calc 2.1'!D90="","",'The Calc 2.1'!D90)</f>
        <v/>
      </c>
      <c r="G90" s="211" t="str">
        <f t="shared" si="31"/>
        <v/>
      </c>
      <c r="H90" s="212" t="str">
        <f t="shared" si="32"/>
        <v/>
      </c>
      <c r="I90" s="211" t="str">
        <f t="shared" si="33"/>
        <v/>
      </c>
      <c r="J90" s="214" t="str">
        <f t="shared" si="34"/>
        <v/>
      </c>
      <c r="K90" s="213" t="str">
        <f t="shared" si="35"/>
        <v/>
      </c>
      <c r="L90" s="214" t="str">
        <f t="shared" si="36"/>
        <v/>
      </c>
      <c r="M90" s="221" t="str">
        <f t="shared" si="37"/>
        <v/>
      </c>
      <c r="N90" s="222" t="str">
        <f t="shared" si="38"/>
        <v/>
      </c>
      <c r="O90" s="221" t="str">
        <f t="shared" si="39"/>
        <v/>
      </c>
      <c r="P90" s="222" t="str">
        <f t="shared" si="40"/>
        <v/>
      </c>
      <c r="Q90" s="221" t="str">
        <f t="shared" si="41"/>
        <v/>
      </c>
      <c r="R90" s="222" t="str">
        <f t="shared" si="42"/>
        <v/>
      </c>
      <c r="S90" s="15"/>
      <c r="T90" s="15"/>
      <c r="U90" s="32"/>
      <c r="V90" s="32"/>
      <c r="W90" s="32"/>
      <c r="X90" s="32"/>
      <c r="Y90" s="32"/>
    </row>
    <row r="91" spans="1:25" x14ac:dyDescent="0.25">
      <c r="A91" s="11"/>
      <c r="B91" s="206" t="str">
        <f t="shared" si="29"/>
        <v/>
      </c>
      <c r="C91" s="231">
        <f t="shared" si="30"/>
        <v>81</v>
      </c>
      <c r="D91" s="225" t="str">
        <f>IF('The Calc 2.1'!B91="","",'The Calc 2.1'!B91)</f>
        <v/>
      </c>
      <c r="E91" s="239" t="str">
        <f>IF('The Calc 2.1'!C91="","",'The Calc 2.1'!C91)</f>
        <v/>
      </c>
      <c r="F91" s="225" t="str">
        <f>IF('The Calc 2.1'!D91="","",'The Calc 2.1'!D91)</f>
        <v/>
      </c>
      <c r="G91" s="211" t="str">
        <f t="shared" si="31"/>
        <v/>
      </c>
      <c r="H91" s="212" t="str">
        <f t="shared" si="32"/>
        <v/>
      </c>
      <c r="I91" s="211" t="str">
        <f t="shared" si="33"/>
        <v/>
      </c>
      <c r="J91" s="214" t="str">
        <f t="shared" si="34"/>
        <v/>
      </c>
      <c r="K91" s="213" t="str">
        <f t="shared" si="35"/>
        <v/>
      </c>
      <c r="L91" s="214" t="str">
        <f t="shared" si="36"/>
        <v/>
      </c>
      <c r="M91" s="221" t="str">
        <f t="shared" si="37"/>
        <v/>
      </c>
      <c r="N91" s="222" t="str">
        <f t="shared" si="38"/>
        <v/>
      </c>
      <c r="O91" s="221" t="str">
        <f t="shared" si="39"/>
        <v/>
      </c>
      <c r="P91" s="222" t="str">
        <f t="shared" si="40"/>
        <v/>
      </c>
      <c r="Q91" s="221" t="str">
        <f t="shared" si="41"/>
        <v/>
      </c>
      <c r="R91" s="222" t="str">
        <f t="shared" si="42"/>
        <v/>
      </c>
      <c r="S91" s="15"/>
      <c r="T91" s="15"/>
      <c r="U91" s="32"/>
      <c r="V91" s="32"/>
      <c r="W91" s="32"/>
      <c r="X91" s="32"/>
      <c r="Y91" s="32"/>
    </row>
    <row r="92" spans="1:25" x14ac:dyDescent="0.25">
      <c r="A92" s="11"/>
      <c r="B92" s="206" t="str">
        <f t="shared" si="29"/>
        <v/>
      </c>
      <c r="C92" s="231">
        <f t="shared" si="30"/>
        <v>82</v>
      </c>
      <c r="D92" s="225" t="str">
        <f>IF('The Calc 2.1'!B92="","",'The Calc 2.1'!B92)</f>
        <v/>
      </c>
      <c r="E92" s="239" t="str">
        <f>IF('The Calc 2.1'!C92="","",'The Calc 2.1'!C92)</f>
        <v/>
      </c>
      <c r="F92" s="225" t="str">
        <f>IF('The Calc 2.1'!D92="","",'The Calc 2.1'!D92)</f>
        <v/>
      </c>
      <c r="G92" s="211" t="str">
        <f t="shared" si="31"/>
        <v/>
      </c>
      <c r="H92" s="212" t="str">
        <f t="shared" si="32"/>
        <v/>
      </c>
      <c r="I92" s="211" t="str">
        <f t="shared" si="33"/>
        <v/>
      </c>
      <c r="J92" s="214" t="str">
        <f t="shared" si="34"/>
        <v/>
      </c>
      <c r="K92" s="213" t="str">
        <f t="shared" si="35"/>
        <v/>
      </c>
      <c r="L92" s="214" t="str">
        <f t="shared" si="36"/>
        <v/>
      </c>
      <c r="M92" s="221" t="str">
        <f t="shared" si="37"/>
        <v/>
      </c>
      <c r="N92" s="222" t="str">
        <f t="shared" si="38"/>
        <v/>
      </c>
      <c r="O92" s="221" t="str">
        <f t="shared" si="39"/>
        <v/>
      </c>
      <c r="P92" s="222" t="str">
        <f t="shared" si="40"/>
        <v/>
      </c>
      <c r="Q92" s="221" t="str">
        <f t="shared" si="41"/>
        <v/>
      </c>
      <c r="R92" s="222" t="str">
        <f t="shared" si="42"/>
        <v/>
      </c>
      <c r="S92" s="15"/>
      <c r="T92" s="15"/>
      <c r="U92" s="32"/>
      <c r="V92" s="32"/>
      <c r="W92" s="32"/>
      <c r="X92" s="32"/>
      <c r="Y92" s="32"/>
    </row>
    <row r="93" spans="1:25" x14ac:dyDescent="0.25">
      <c r="A93" s="11"/>
      <c r="B93" s="206" t="str">
        <f t="shared" si="29"/>
        <v/>
      </c>
      <c r="C93" s="231">
        <f t="shared" si="30"/>
        <v>83</v>
      </c>
      <c r="D93" s="225" t="str">
        <f>IF('The Calc 2.1'!B93="","",'The Calc 2.1'!B93)</f>
        <v/>
      </c>
      <c r="E93" s="239" t="str">
        <f>IF('The Calc 2.1'!C93="","",'The Calc 2.1'!C93)</f>
        <v/>
      </c>
      <c r="F93" s="225" t="str">
        <f>IF('The Calc 2.1'!D93="","",'The Calc 2.1'!D93)</f>
        <v/>
      </c>
      <c r="G93" s="211" t="str">
        <f t="shared" si="31"/>
        <v/>
      </c>
      <c r="H93" s="212" t="str">
        <f t="shared" si="32"/>
        <v/>
      </c>
      <c r="I93" s="211" t="str">
        <f t="shared" si="33"/>
        <v/>
      </c>
      <c r="J93" s="214" t="str">
        <f t="shared" si="34"/>
        <v/>
      </c>
      <c r="K93" s="213" t="str">
        <f t="shared" si="35"/>
        <v/>
      </c>
      <c r="L93" s="214" t="str">
        <f t="shared" si="36"/>
        <v/>
      </c>
      <c r="M93" s="221" t="str">
        <f t="shared" si="37"/>
        <v/>
      </c>
      <c r="N93" s="222" t="str">
        <f t="shared" si="38"/>
        <v/>
      </c>
      <c r="O93" s="221" t="str">
        <f t="shared" si="39"/>
        <v/>
      </c>
      <c r="P93" s="222" t="str">
        <f t="shared" si="40"/>
        <v/>
      </c>
      <c r="Q93" s="221" t="str">
        <f t="shared" si="41"/>
        <v/>
      </c>
      <c r="R93" s="222" t="str">
        <f t="shared" si="42"/>
        <v/>
      </c>
      <c r="S93" s="15"/>
      <c r="T93" s="15"/>
      <c r="U93" s="32"/>
      <c r="V93" s="32"/>
      <c r="W93" s="32"/>
      <c r="X93" s="32"/>
      <c r="Y93" s="32"/>
    </row>
    <row r="94" spans="1:25" x14ac:dyDescent="0.25">
      <c r="A94" s="11"/>
      <c r="B94" s="206" t="str">
        <f t="shared" si="29"/>
        <v/>
      </c>
      <c r="C94" s="231">
        <f t="shared" si="30"/>
        <v>84</v>
      </c>
      <c r="D94" s="225" t="str">
        <f>IF('The Calc 2.1'!B94="","",'The Calc 2.1'!B94)</f>
        <v/>
      </c>
      <c r="E94" s="239" t="str">
        <f>IF('The Calc 2.1'!C94="","",'The Calc 2.1'!C94)</f>
        <v/>
      </c>
      <c r="F94" s="225" t="str">
        <f>IF('The Calc 2.1'!D94="","",'The Calc 2.1'!D94)</f>
        <v/>
      </c>
      <c r="G94" s="211" t="str">
        <f t="shared" si="31"/>
        <v/>
      </c>
      <c r="H94" s="212" t="str">
        <f t="shared" si="32"/>
        <v/>
      </c>
      <c r="I94" s="211" t="str">
        <f t="shared" si="33"/>
        <v/>
      </c>
      <c r="J94" s="214" t="str">
        <f t="shared" si="34"/>
        <v/>
      </c>
      <c r="K94" s="213" t="str">
        <f t="shared" si="35"/>
        <v/>
      </c>
      <c r="L94" s="214" t="str">
        <f t="shared" si="36"/>
        <v/>
      </c>
      <c r="M94" s="221" t="str">
        <f t="shared" si="37"/>
        <v/>
      </c>
      <c r="N94" s="222" t="str">
        <f t="shared" si="38"/>
        <v/>
      </c>
      <c r="O94" s="221" t="str">
        <f t="shared" si="39"/>
        <v/>
      </c>
      <c r="P94" s="222" t="str">
        <f t="shared" si="40"/>
        <v/>
      </c>
      <c r="Q94" s="221" t="str">
        <f t="shared" si="41"/>
        <v/>
      </c>
      <c r="R94" s="222" t="str">
        <f t="shared" si="42"/>
        <v/>
      </c>
      <c r="S94" s="15"/>
      <c r="T94" s="15"/>
      <c r="U94" s="32"/>
      <c r="V94" s="32"/>
      <c r="W94" s="32"/>
      <c r="X94" s="32"/>
      <c r="Y94" s="32"/>
    </row>
    <row r="95" spans="1:25" x14ac:dyDescent="0.25">
      <c r="A95" s="11"/>
      <c r="B95" s="206" t="str">
        <f t="shared" si="29"/>
        <v/>
      </c>
      <c r="C95" s="231">
        <f t="shared" si="30"/>
        <v>85</v>
      </c>
      <c r="D95" s="225" t="str">
        <f>IF('The Calc 2.1'!B95="","",'The Calc 2.1'!B95)</f>
        <v/>
      </c>
      <c r="E95" s="239" t="str">
        <f>IF('The Calc 2.1'!C95="","",'The Calc 2.1'!C95)</f>
        <v/>
      </c>
      <c r="F95" s="225" t="str">
        <f>IF('The Calc 2.1'!D95="","",'The Calc 2.1'!D95)</f>
        <v/>
      </c>
      <c r="G95" s="211" t="str">
        <f t="shared" si="31"/>
        <v/>
      </c>
      <c r="H95" s="212" t="str">
        <f t="shared" si="32"/>
        <v/>
      </c>
      <c r="I95" s="211" t="str">
        <f t="shared" si="33"/>
        <v/>
      </c>
      <c r="J95" s="214" t="str">
        <f t="shared" si="34"/>
        <v/>
      </c>
      <c r="K95" s="213" t="str">
        <f t="shared" si="35"/>
        <v/>
      </c>
      <c r="L95" s="214" t="str">
        <f t="shared" si="36"/>
        <v/>
      </c>
      <c r="M95" s="221" t="str">
        <f t="shared" si="37"/>
        <v/>
      </c>
      <c r="N95" s="222" t="str">
        <f t="shared" si="38"/>
        <v/>
      </c>
      <c r="O95" s="221" t="str">
        <f t="shared" si="39"/>
        <v/>
      </c>
      <c r="P95" s="222" t="str">
        <f t="shared" si="40"/>
        <v/>
      </c>
      <c r="Q95" s="221" t="str">
        <f t="shared" si="41"/>
        <v/>
      </c>
      <c r="R95" s="222" t="str">
        <f t="shared" si="42"/>
        <v/>
      </c>
      <c r="S95" s="15"/>
      <c r="T95" s="15"/>
      <c r="U95" s="32"/>
      <c r="V95" s="32"/>
      <c r="W95" s="32"/>
      <c r="X95" s="32"/>
      <c r="Y95" s="32"/>
    </row>
    <row r="96" spans="1:25" x14ac:dyDescent="0.25">
      <c r="A96" s="11"/>
      <c r="B96" s="206" t="str">
        <f t="shared" si="29"/>
        <v/>
      </c>
      <c r="C96" s="231">
        <f t="shared" si="30"/>
        <v>86</v>
      </c>
      <c r="D96" s="225" t="str">
        <f>IF('The Calc 2.1'!B96="","",'The Calc 2.1'!B96)</f>
        <v/>
      </c>
      <c r="E96" s="239" t="str">
        <f>IF('The Calc 2.1'!C96="","",'The Calc 2.1'!C96)</f>
        <v/>
      </c>
      <c r="F96" s="225" t="str">
        <f>IF('The Calc 2.1'!D96="","",'The Calc 2.1'!D96)</f>
        <v/>
      </c>
      <c r="G96" s="211" t="str">
        <f t="shared" si="31"/>
        <v/>
      </c>
      <c r="H96" s="212" t="str">
        <f t="shared" si="32"/>
        <v/>
      </c>
      <c r="I96" s="211" t="str">
        <f t="shared" si="33"/>
        <v/>
      </c>
      <c r="J96" s="214" t="str">
        <f t="shared" si="34"/>
        <v/>
      </c>
      <c r="K96" s="213" t="str">
        <f t="shared" si="35"/>
        <v/>
      </c>
      <c r="L96" s="214" t="str">
        <f t="shared" si="36"/>
        <v/>
      </c>
      <c r="M96" s="221" t="str">
        <f t="shared" si="37"/>
        <v/>
      </c>
      <c r="N96" s="222" t="str">
        <f t="shared" si="38"/>
        <v/>
      </c>
      <c r="O96" s="221" t="str">
        <f t="shared" si="39"/>
        <v/>
      </c>
      <c r="P96" s="222" t="str">
        <f t="shared" si="40"/>
        <v/>
      </c>
      <c r="Q96" s="221" t="str">
        <f t="shared" si="41"/>
        <v/>
      </c>
      <c r="R96" s="222" t="str">
        <f t="shared" si="42"/>
        <v/>
      </c>
      <c r="S96" s="15"/>
      <c r="T96" s="15"/>
      <c r="U96" s="32"/>
      <c r="V96" s="32"/>
      <c r="W96" s="32"/>
      <c r="X96" s="32"/>
      <c r="Y96" s="32"/>
    </row>
    <row r="97" spans="1:25" x14ac:dyDescent="0.25">
      <c r="A97" s="11"/>
      <c r="B97" s="206" t="str">
        <f t="shared" si="29"/>
        <v/>
      </c>
      <c r="C97" s="231">
        <f t="shared" si="30"/>
        <v>87</v>
      </c>
      <c r="D97" s="225" t="str">
        <f>IF('The Calc 2.1'!B97="","",'The Calc 2.1'!B97)</f>
        <v/>
      </c>
      <c r="E97" s="239" t="str">
        <f>IF('The Calc 2.1'!C97="","",'The Calc 2.1'!C97)</f>
        <v/>
      </c>
      <c r="F97" s="225" t="str">
        <f>IF('The Calc 2.1'!D97="","",'The Calc 2.1'!D97)</f>
        <v/>
      </c>
      <c r="G97" s="211" t="str">
        <f t="shared" si="31"/>
        <v/>
      </c>
      <c r="H97" s="212" t="str">
        <f t="shared" si="32"/>
        <v/>
      </c>
      <c r="I97" s="211" t="str">
        <f t="shared" si="33"/>
        <v/>
      </c>
      <c r="J97" s="214" t="str">
        <f t="shared" si="34"/>
        <v/>
      </c>
      <c r="K97" s="213" t="str">
        <f t="shared" si="35"/>
        <v/>
      </c>
      <c r="L97" s="214" t="str">
        <f t="shared" si="36"/>
        <v/>
      </c>
      <c r="M97" s="221" t="str">
        <f t="shared" si="37"/>
        <v/>
      </c>
      <c r="N97" s="222" t="str">
        <f t="shared" si="38"/>
        <v/>
      </c>
      <c r="O97" s="221" t="str">
        <f t="shared" si="39"/>
        <v/>
      </c>
      <c r="P97" s="222" t="str">
        <f t="shared" si="40"/>
        <v/>
      </c>
      <c r="Q97" s="221" t="str">
        <f t="shared" si="41"/>
        <v/>
      </c>
      <c r="R97" s="222" t="str">
        <f t="shared" si="42"/>
        <v/>
      </c>
      <c r="S97" s="15"/>
      <c r="T97" s="15"/>
      <c r="U97" s="32"/>
      <c r="V97" s="32"/>
      <c r="W97" s="32"/>
      <c r="X97" s="32"/>
      <c r="Y97" s="32"/>
    </row>
    <row r="98" spans="1:25" x14ac:dyDescent="0.25">
      <c r="A98" s="11"/>
      <c r="B98" s="206" t="str">
        <f t="shared" si="29"/>
        <v/>
      </c>
      <c r="C98" s="231">
        <f t="shared" si="30"/>
        <v>88</v>
      </c>
      <c r="D98" s="225" t="str">
        <f>IF('The Calc 2.1'!B98="","",'The Calc 2.1'!B98)</f>
        <v/>
      </c>
      <c r="E98" s="239" t="str">
        <f>IF('The Calc 2.1'!C98="","",'The Calc 2.1'!C98)</f>
        <v/>
      </c>
      <c r="F98" s="225" t="str">
        <f>IF('The Calc 2.1'!D98="","",'The Calc 2.1'!D98)</f>
        <v/>
      </c>
      <c r="G98" s="211" t="str">
        <f t="shared" si="31"/>
        <v/>
      </c>
      <c r="H98" s="212" t="str">
        <f t="shared" si="32"/>
        <v/>
      </c>
      <c r="I98" s="211" t="str">
        <f t="shared" si="33"/>
        <v/>
      </c>
      <c r="J98" s="214" t="str">
        <f t="shared" si="34"/>
        <v/>
      </c>
      <c r="K98" s="213" t="str">
        <f t="shared" si="35"/>
        <v/>
      </c>
      <c r="L98" s="214" t="str">
        <f t="shared" si="36"/>
        <v/>
      </c>
      <c r="M98" s="221" t="str">
        <f t="shared" si="37"/>
        <v/>
      </c>
      <c r="N98" s="222" t="str">
        <f t="shared" si="38"/>
        <v/>
      </c>
      <c r="O98" s="221" t="str">
        <f t="shared" si="39"/>
        <v/>
      </c>
      <c r="P98" s="222" t="str">
        <f t="shared" si="40"/>
        <v/>
      </c>
      <c r="Q98" s="221" t="str">
        <f t="shared" si="41"/>
        <v/>
      </c>
      <c r="R98" s="222" t="str">
        <f t="shared" si="42"/>
        <v/>
      </c>
      <c r="S98" s="15"/>
      <c r="T98" s="15"/>
      <c r="U98" s="32"/>
      <c r="V98" s="32"/>
      <c r="W98" s="32"/>
      <c r="X98" s="32"/>
      <c r="Y98" s="32"/>
    </row>
    <row r="99" spans="1:25" x14ac:dyDescent="0.25">
      <c r="A99" s="11"/>
      <c r="B99" s="206" t="str">
        <f t="shared" si="29"/>
        <v/>
      </c>
      <c r="C99" s="231">
        <f t="shared" si="30"/>
        <v>89</v>
      </c>
      <c r="D99" s="225" t="str">
        <f>IF('The Calc 2.1'!B99="","",'The Calc 2.1'!B99)</f>
        <v/>
      </c>
      <c r="E99" s="239" t="str">
        <f>IF('The Calc 2.1'!C99="","",'The Calc 2.1'!C99)</f>
        <v/>
      </c>
      <c r="F99" s="225" t="str">
        <f>IF('The Calc 2.1'!D99="","",'The Calc 2.1'!D99)</f>
        <v/>
      </c>
      <c r="G99" s="211" t="str">
        <f t="shared" si="31"/>
        <v/>
      </c>
      <c r="H99" s="212" t="str">
        <f t="shared" si="32"/>
        <v/>
      </c>
      <c r="I99" s="211" t="str">
        <f t="shared" si="33"/>
        <v/>
      </c>
      <c r="J99" s="214" t="str">
        <f t="shared" si="34"/>
        <v/>
      </c>
      <c r="K99" s="213" t="str">
        <f t="shared" si="35"/>
        <v/>
      </c>
      <c r="L99" s="214" t="str">
        <f t="shared" si="36"/>
        <v/>
      </c>
      <c r="M99" s="221" t="str">
        <f t="shared" si="37"/>
        <v/>
      </c>
      <c r="N99" s="222" t="str">
        <f t="shared" si="38"/>
        <v/>
      </c>
      <c r="O99" s="221" t="str">
        <f t="shared" si="39"/>
        <v/>
      </c>
      <c r="P99" s="222" t="str">
        <f t="shared" si="40"/>
        <v/>
      </c>
      <c r="Q99" s="221" t="str">
        <f t="shared" si="41"/>
        <v/>
      </c>
      <c r="R99" s="222" t="str">
        <f t="shared" si="42"/>
        <v/>
      </c>
      <c r="S99" s="15"/>
      <c r="T99" s="15"/>
      <c r="U99" s="32"/>
      <c r="V99" s="32"/>
      <c r="W99" s="32"/>
      <c r="X99" s="32"/>
      <c r="Y99" s="32"/>
    </row>
    <row r="100" spans="1:25" x14ac:dyDescent="0.25">
      <c r="A100" s="11"/>
      <c r="B100" s="206" t="str">
        <f t="shared" si="29"/>
        <v/>
      </c>
      <c r="C100" s="231">
        <f t="shared" si="30"/>
        <v>90</v>
      </c>
      <c r="D100" s="225" t="str">
        <f>IF('The Calc 2.1'!B100="","",'The Calc 2.1'!B100)</f>
        <v/>
      </c>
      <c r="E100" s="239" t="str">
        <f>IF('The Calc 2.1'!C100="","",'The Calc 2.1'!C100)</f>
        <v/>
      </c>
      <c r="F100" s="225" t="str">
        <f>IF('The Calc 2.1'!D100="","",'The Calc 2.1'!D100)</f>
        <v/>
      </c>
      <c r="G100" s="211" t="str">
        <f t="shared" si="31"/>
        <v/>
      </c>
      <c r="H100" s="212" t="str">
        <f t="shared" si="32"/>
        <v/>
      </c>
      <c r="I100" s="211" t="str">
        <f t="shared" si="33"/>
        <v/>
      </c>
      <c r="J100" s="214" t="str">
        <f t="shared" si="34"/>
        <v/>
      </c>
      <c r="K100" s="213" t="str">
        <f t="shared" si="35"/>
        <v/>
      </c>
      <c r="L100" s="214" t="str">
        <f t="shared" si="36"/>
        <v/>
      </c>
      <c r="M100" s="221" t="str">
        <f t="shared" si="37"/>
        <v/>
      </c>
      <c r="N100" s="222" t="str">
        <f t="shared" si="38"/>
        <v/>
      </c>
      <c r="O100" s="221" t="str">
        <f t="shared" si="39"/>
        <v/>
      </c>
      <c r="P100" s="222" t="str">
        <f t="shared" si="40"/>
        <v/>
      </c>
      <c r="Q100" s="221" t="str">
        <f t="shared" si="41"/>
        <v/>
      </c>
      <c r="R100" s="222" t="str">
        <f t="shared" si="42"/>
        <v/>
      </c>
      <c r="S100" s="15"/>
      <c r="T100" s="15"/>
      <c r="U100" s="32"/>
      <c r="V100" s="32"/>
      <c r="W100" s="32"/>
      <c r="X100" s="32"/>
      <c r="Y100" s="32"/>
    </row>
    <row r="101" spans="1:25" x14ac:dyDescent="0.25">
      <c r="A101" s="11"/>
      <c r="B101" s="206" t="str">
        <f t="shared" si="29"/>
        <v/>
      </c>
      <c r="C101" s="231">
        <f t="shared" si="30"/>
        <v>91</v>
      </c>
      <c r="D101" s="225" t="str">
        <f>IF('The Calc 2.1'!B101="","",'The Calc 2.1'!B101)</f>
        <v/>
      </c>
      <c r="E101" s="239" t="str">
        <f>IF('The Calc 2.1'!C101="","",'The Calc 2.1'!C101)</f>
        <v/>
      </c>
      <c r="F101" s="225" t="str">
        <f>IF('The Calc 2.1'!D101="","",'The Calc 2.1'!D101)</f>
        <v/>
      </c>
      <c r="G101" s="211" t="str">
        <f t="shared" si="31"/>
        <v/>
      </c>
      <c r="H101" s="212" t="str">
        <f t="shared" si="32"/>
        <v/>
      </c>
      <c r="I101" s="211" t="str">
        <f t="shared" si="33"/>
        <v/>
      </c>
      <c r="J101" s="214" t="str">
        <f t="shared" si="34"/>
        <v/>
      </c>
      <c r="K101" s="213" t="str">
        <f t="shared" si="35"/>
        <v/>
      </c>
      <c r="L101" s="214" t="str">
        <f t="shared" si="36"/>
        <v/>
      </c>
      <c r="M101" s="221" t="str">
        <f t="shared" si="37"/>
        <v/>
      </c>
      <c r="N101" s="222" t="str">
        <f t="shared" si="38"/>
        <v/>
      </c>
      <c r="O101" s="221" t="str">
        <f t="shared" si="39"/>
        <v/>
      </c>
      <c r="P101" s="222" t="str">
        <f t="shared" si="40"/>
        <v/>
      </c>
      <c r="Q101" s="221" t="str">
        <f t="shared" si="41"/>
        <v/>
      </c>
      <c r="R101" s="222" t="str">
        <f t="shared" si="42"/>
        <v/>
      </c>
      <c r="S101" s="15"/>
      <c r="T101" s="15"/>
      <c r="U101" s="32"/>
      <c r="V101" s="32"/>
      <c r="W101" s="32"/>
      <c r="X101" s="32"/>
      <c r="Y101" s="32"/>
    </row>
    <row r="102" spans="1:25" x14ac:dyDescent="0.25">
      <c r="A102" s="11"/>
      <c r="B102" s="206" t="str">
        <f t="shared" si="29"/>
        <v/>
      </c>
      <c r="C102" s="231">
        <f t="shared" si="30"/>
        <v>92</v>
      </c>
      <c r="D102" s="225" t="str">
        <f>IF('The Calc 2.1'!B102="","",'The Calc 2.1'!B102)</f>
        <v/>
      </c>
      <c r="E102" s="239" t="str">
        <f>IF('The Calc 2.1'!C102="","",'The Calc 2.1'!C102)</f>
        <v/>
      </c>
      <c r="F102" s="225" t="str">
        <f>IF('The Calc 2.1'!D102="","",'The Calc 2.1'!D102)</f>
        <v/>
      </c>
      <c r="G102" s="211" t="str">
        <f t="shared" si="31"/>
        <v/>
      </c>
      <c r="H102" s="212" t="str">
        <f t="shared" si="32"/>
        <v/>
      </c>
      <c r="I102" s="211" t="str">
        <f t="shared" si="33"/>
        <v/>
      </c>
      <c r="J102" s="214" t="str">
        <f t="shared" si="34"/>
        <v/>
      </c>
      <c r="K102" s="213" t="str">
        <f t="shared" si="35"/>
        <v/>
      </c>
      <c r="L102" s="214" t="str">
        <f t="shared" si="36"/>
        <v/>
      </c>
      <c r="M102" s="221" t="str">
        <f t="shared" si="37"/>
        <v/>
      </c>
      <c r="N102" s="222" t="str">
        <f t="shared" si="38"/>
        <v/>
      </c>
      <c r="O102" s="221" t="str">
        <f t="shared" si="39"/>
        <v/>
      </c>
      <c r="P102" s="222" t="str">
        <f t="shared" si="40"/>
        <v/>
      </c>
      <c r="Q102" s="221" t="str">
        <f t="shared" si="41"/>
        <v/>
      </c>
      <c r="R102" s="222" t="str">
        <f t="shared" si="42"/>
        <v/>
      </c>
      <c r="S102" s="15"/>
      <c r="T102" s="15"/>
      <c r="U102" s="32"/>
      <c r="V102" s="32"/>
      <c r="W102" s="32"/>
      <c r="X102" s="32"/>
      <c r="Y102" s="32"/>
    </row>
    <row r="103" spans="1:25" x14ac:dyDescent="0.25">
      <c r="A103" s="11"/>
      <c r="B103" s="206" t="str">
        <f t="shared" si="29"/>
        <v/>
      </c>
      <c r="C103" s="231">
        <f t="shared" si="30"/>
        <v>93</v>
      </c>
      <c r="D103" s="225" t="str">
        <f>IF('The Calc 2.1'!B103="","",'The Calc 2.1'!B103)</f>
        <v/>
      </c>
      <c r="E103" s="239" t="str">
        <f>IF('The Calc 2.1'!C103="","",'The Calc 2.1'!C103)</f>
        <v/>
      </c>
      <c r="F103" s="225" t="str">
        <f>IF('The Calc 2.1'!D103="","",'The Calc 2.1'!D103)</f>
        <v/>
      </c>
      <c r="G103" s="211" t="str">
        <f t="shared" si="31"/>
        <v/>
      </c>
      <c r="H103" s="212" t="str">
        <f t="shared" si="32"/>
        <v/>
      </c>
      <c r="I103" s="211" t="str">
        <f t="shared" si="33"/>
        <v/>
      </c>
      <c r="J103" s="214" t="str">
        <f t="shared" si="34"/>
        <v/>
      </c>
      <c r="K103" s="213" t="str">
        <f t="shared" si="35"/>
        <v/>
      </c>
      <c r="L103" s="214" t="str">
        <f t="shared" si="36"/>
        <v/>
      </c>
      <c r="M103" s="221" t="str">
        <f t="shared" si="37"/>
        <v/>
      </c>
      <c r="N103" s="222" t="str">
        <f t="shared" si="38"/>
        <v/>
      </c>
      <c r="O103" s="221" t="str">
        <f t="shared" si="39"/>
        <v/>
      </c>
      <c r="P103" s="222" t="str">
        <f t="shared" si="40"/>
        <v/>
      </c>
      <c r="Q103" s="221" t="str">
        <f t="shared" si="41"/>
        <v/>
      </c>
      <c r="R103" s="222" t="str">
        <f t="shared" si="42"/>
        <v/>
      </c>
      <c r="S103" s="15"/>
      <c r="T103" s="15"/>
      <c r="U103" s="32"/>
      <c r="V103" s="32"/>
      <c r="W103" s="32"/>
      <c r="X103" s="32"/>
      <c r="Y103" s="32"/>
    </row>
    <row r="104" spans="1:25" x14ac:dyDescent="0.25">
      <c r="A104" s="11"/>
      <c r="B104" s="206" t="str">
        <f t="shared" si="29"/>
        <v/>
      </c>
      <c r="C104" s="231">
        <f t="shared" si="30"/>
        <v>94</v>
      </c>
      <c r="D104" s="225" t="str">
        <f>IF('The Calc 2.1'!B104="","",'The Calc 2.1'!B104)</f>
        <v/>
      </c>
      <c r="E104" s="239" t="str">
        <f>IF('The Calc 2.1'!C104="","",'The Calc 2.1'!C104)</f>
        <v/>
      </c>
      <c r="F104" s="225" t="str">
        <f>IF('The Calc 2.1'!D104="","",'The Calc 2.1'!D104)</f>
        <v/>
      </c>
      <c r="G104" s="211" t="str">
        <f t="shared" si="31"/>
        <v/>
      </c>
      <c r="H104" s="212" t="str">
        <f t="shared" si="32"/>
        <v/>
      </c>
      <c r="I104" s="211" t="str">
        <f t="shared" si="33"/>
        <v/>
      </c>
      <c r="J104" s="214" t="str">
        <f t="shared" si="34"/>
        <v/>
      </c>
      <c r="K104" s="213" t="str">
        <f t="shared" si="35"/>
        <v/>
      </c>
      <c r="L104" s="214" t="str">
        <f t="shared" si="36"/>
        <v/>
      </c>
      <c r="M104" s="221" t="str">
        <f t="shared" si="37"/>
        <v/>
      </c>
      <c r="N104" s="222" t="str">
        <f t="shared" si="38"/>
        <v/>
      </c>
      <c r="O104" s="221" t="str">
        <f t="shared" si="39"/>
        <v/>
      </c>
      <c r="P104" s="222" t="str">
        <f t="shared" si="40"/>
        <v/>
      </c>
      <c r="Q104" s="221" t="str">
        <f t="shared" si="41"/>
        <v/>
      </c>
      <c r="R104" s="222" t="str">
        <f t="shared" si="42"/>
        <v/>
      </c>
      <c r="S104" s="15"/>
      <c r="T104" s="15"/>
      <c r="U104" s="32"/>
      <c r="V104" s="32"/>
      <c r="W104" s="32"/>
      <c r="X104" s="32"/>
      <c r="Y104" s="32"/>
    </row>
    <row r="105" spans="1:25" x14ac:dyDescent="0.25">
      <c r="A105" s="11"/>
      <c r="B105" s="206" t="str">
        <f t="shared" si="29"/>
        <v/>
      </c>
      <c r="C105" s="231">
        <f t="shared" si="30"/>
        <v>95</v>
      </c>
      <c r="D105" s="225" t="str">
        <f>IF('The Calc 2.1'!B105="","",'The Calc 2.1'!B105)</f>
        <v/>
      </c>
      <c r="E105" s="239" t="str">
        <f>IF('The Calc 2.1'!C105="","",'The Calc 2.1'!C105)</f>
        <v/>
      </c>
      <c r="F105" s="225" t="str">
        <f>IF('The Calc 2.1'!D105="","",'The Calc 2.1'!D105)</f>
        <v/>
      </c>
      <c r="G105" s="211" t="str">
        <f t="shared" si="31"/>
        <v/>
      </c>
      <c r="H105" s="212" t="str">
        <f t="shared" si="32"/>
        <v/>
      </c>
      <c r="I105" s="211" t="str">
        <f t="shared" si="33"/>
        <v/>
      </c>
      <c r="J105" s="214" t="str">
        <f t="shared" si="34"/>
        <v/>
      </c>
      <c r="K105" s="213" t="str">
        <f t="shared" si="35"/>
        <v/>
      </c>
      <c r="L105" s="214" t="str">
        <f t="shared" si="36"/>
        <v/>
      </c>
      <c r="M105" s="221" t="str">
        <f t="shared" si="37"/>
        <v/>
      </c>
      <c r="N105" s="222" t="str">
        <f t="shared" si="38"/>
        <v/>
      </c>
      <c r="O105" s="221" t="str">
        <f t="shared" si="39"/>
        <v/>
      </c>
      <c r="P105" s="222" t="str">
        <f t="shared" si="40"/>
        <v/>
      </c>
      <c r="Q105" s="221" t="str">
        <f t="shared" si="41"/>
        <v/>
      </c>
      <c r="R105" s="222" t="str">
        <f t="shared" si="42"/>
        <v/>
      </c>
      <c r="S105" s="15"/>
      <c r="T105" s="15"/>
      <c r="U105" s="32"/>
      <c r="V105" s="32"/>
      <c r="W105" s="32"/>
      <c r="X105" s="32"/>
      <c r="Y105" s="32"/>
    </row>
    <row r="106" spans="1:25" x14ac:dyDescent="0.25">
      <c r="A106" s="11"/>
      <c r="B106" s="206" t="str">
        <f t="shared" si="29"/>
        <v/>
      </c>
      <c r="C106" s="231">
        <f t="shared" si="30"/>
        <v>96</v>
      </c>
      <c r="D106" s="225" t="str">
        <f>IF('The Calc 2.1'!B106="","",'The Calc 2.1'!B106)</f>
        <v/>
      </c>
      <c r="E106" s="239" t="str">
        <f>IF('The Calc 2.1'!C106="","",'The Calc 2.1'!C106)</f>
        <v/>
      </c>
      <c r="F106" s="225" t="str">
        <f>IF('The Calc 2.1'!D106="","",'The Calc 2.1'!D106)</f>
        <v/>
      </c>
      <c r="G106" s="211" t="str">
        <f t="shared" si="31"/>
        <v/>
      </c>
      <c r="H106" s="212" t="str">
        <f t="shared" si="32"/>
        <v/>
      </c>
      <c r="I106" s="211" t="str">
        <f t="shared" si="33"/>
        <v/>
      </c>
      <c r="J106" s="214" t="str">
        <f t="shared" si="34"/>
        <v/>
      </c>
      <c r="K106" s="213" t="str">
        <f t="shared" si="35"/>
        <v/>
      </c>
      <c r="L106" s="214" t="str">
        <f t="shared" si="36"/>
        <v/>
      </c>
      <c r="M106" s="221" t="str">
        <f t="shared" si="37"/>
        <v/>
      </c>
      <c r="N106" s="222" t="str">
        <f t="shared" si="38"/>
        <v/>
      </c>
      <c r="O106" s="221" t="str">
        <f t="shared" si="39"/>
        <v/>
      </c>
      <c r="P106" s="222" t="str">
        <f t="shared" si="40"/>
        <v/>
      </c>
      <c r="Q106" s="221" t="str">
        <f t="shared" si="41"/>
        <v/>
      </c>
      <c r="R106" s="222" t="str">
        <f t="shared" si="42"/>
        <v/>
      </c>
      <c r="S106" s="15"/>
      <c r="T106" s="15"/>
      <c r="U106" s="32"/>
      <c r="V106" s="32"/>
      <c r="W106" s="32"/>
      <c r="X106" s="32"/>
      <c r="Y106" s="32"/>
    </row>
    <row r="107" spans="1:25" x14ac:dyDescent="0.25">
      <c r="A107" s="11"/>
      <c r="B107" s="206" t="str">
        <f t="shared" ref="B107:B138" si="43">IF(prevalidifier*postvalidifier=1,IF(exclusion="","No",exclusion),IF(idblankchek=0,"","Yes"))</f>
        <v/>
      </c>
      <c r="C107" s="231">
        <f t="shared" si="30"/>
        <v>97</v>
      </c>
      <c r="D107" s="225" t="str">
        <f>IF('The Calc 2.1'!B107="","",'The Calc 2.1'!B107)</f>
        <v/>
      </c>
      <c r="E107" s="239" t="str">
        <f>IF('The Calc 2.1'!C107="","",'The Calc 2.1'!C107)</f>
        <v/>
      </c>
      <c r="F107" s="225" t="str">
        <f>IF('The Calc 2.1'!D107="","",'The Calc 2.1'!D107)</f>
        <v/>
      </c>
      <c r="G107" s="211" t="str">
        <f t="shared" ref="G107:G138" si="44">IF(combivalidifier=1,preMag,"")</f>
        <v/>
      </c>
      <c r="H107" s="212" t="str">
        <f t="shared" ref="H107:H138" si="45">IF(combivalidifier=1,preAxis,"")</f>
        <v/>
      </c>
      <c r="I107" s="211" t="str">
        <f t="shared" ref="I107:I138" si="46">IF(combivalidifier=1,postMag,"")</f>
        <v/>
      </c>
      <c r="J107" s="214" t="str">
        <f t="shared" ref="J107:J138" si="47">IF(combivalidifier=1,postAxis,"")</f>
        <v/>
      </c>
      <c r="K107" s="213" t="str">
        <f t="shared" ref="K107:K138" si="48">IF(combivalidifier=1,siaMag,"")</f>
        <v/>
      </c>
      <c r="L107" s="214" t="str">
        <f t="shared" ref="L107:L138" si="49">IF(combivalidifier=1,SIAaxis,"")</f>
        <v/>
      </c>
      <c r="M107" s="221" t="str">
        <f t="shared" ref="M107:M138" si="50">IF(combivalidifier=1,prex,"")</f>
        <v/>
      </c>
      <c r="N107" s="222" t="str">
        <f t="shared" ref="N107:N138" si="51">IF(combivalidifier=1,prey,"")</f>
        <v/>
      </c>
      <c r="O107" s="221" t="str">
        <f t="shared" ref="O107:O138" si="52">IF(combivalidifier=1,postx,"")</f>
        <v/>
      </c>
      <c r="P107" s="222" t="str">
        <f t="shared" ref="P107:P138" si="53">IF(combivalidifier=1,posty,"")</f>
        <v/>
      </c>
      <c r="Q107" s="221" t="str">
        <f t="shared" ref="Q107:Q138" si="54">IF(combivalidifier=1,siax,"")</f>
        <v/>
      </c>
      <c r="R107" s="222" t="str">
        <f t="shared" ref="R107:R138" si="55">IF(combivalidifier=1,siay,"")</f>
        <v/>
      </c>
      <c r="S107" s="15"/>
      <c r="T107" s="15"/>
      <c r="U107" s="32"/>
      <c r="V107" s="32"/>
      <c r="W107" s="32"/>
      <c r="X107" s="32"/>
      <c r="Y107" s="32"/>
    </row>
    <row r="108" spans="1:25" x14ac:dyDescent="0.25">
      <c r="A108" s="11"/>
      <c r="B108" s="206" t="str">
        <f t="shared" si="43"/>
        <v/>
      </c>
      <c r="C108" s="231">
        <f t="shared" si="30"/>
        <v>98</v>
      </c>
      <c r="D108" s="225" t="str">
        <f>IF('The Calc 2.1'!B108="","",'The Calc 2.1'!B108)</f>
        <v/>
      </c>
      <c r="E108" s="239" t="str">
        <f>IF('The Calc 2.1'!C108="","",'The Calc 2.1'!C108)</f>
        <v/>
      </c>
      <c r="F108" s="225" t="str">
        <f>IF('The Calc 2.1'!D108="","",'The Calc 2.1'!D108)</f>
        <v/>
      </c>
      <c r="G108" s="211" t="str">
        <f t="shared" si="44"/>
        <v/>
      </c>
      <c r="H108" s="212" t="str">
        <f t="shared" si="45"/>
        <v/>
      </c>
      <c r="I108" s="211" t="str">
        <f t="shared" si="46"/>
        <v/>
      </c>
      <c r="J108" s="214" t="str">
        <f t="shared" si="47"/>
        <v/>
      </c>
      <c r="K108" s="213" t="str">
        <f t="shared" si="48"/>
        <v/>
      </c>
      <c r="L108" s="214" t="str">
        <f t="shared" si="49"/>
        <v/>
      </c>
      <c r="M108" s="221" t="str">
        <f t="shared" si="50"/>
        <v/>
      </c>
      <c r="N108" s="222" t="str">
        <f t="shared" si="51"/>
        <v/>
      </c>
      <c r="O108" s="221" t="str">
        <f t="shared" si="52"/>
        <v/>
      </c>
      <c r="P108" s="222" t="str">
        <f t="shared" si="53"/>
        <v/>
      </c>
      <c r="Q108" s="221" t="str">
        <f t="shared" si="54"/>
        <v/>
      </c>
      <c r="R108" s="222" t="str">
        <f t="shared" si="55"/>
        <v/>
      </c>
      <c r="S108" s="15"/>
      <c r="T108" s="15"/>
      <c r="U108" s="32"/>
      <c r="V108" s="32"/>
      <c r="W108" s="32"/>
      <c r="X108" s="32"/>
      <c r="Y108" s="32"/>
    </row>
    <row r="109" spans="1:25" x14ac:dyDescent="0.25">
      <c r="A109" s="11"/>
      <c r="B109" s="206" t="str">
        <f t="shared" si="43"/>
        <v/>
      </c>
      <c r="C109" s="231">
        <f t="shared" si="30"/>
        <v>99</v>
      </c>
      <c r="D109" s="225" t="str">
        <f>IF('The Calc 2.1'!B109="","",'The Calc 2.1'!B109)</f>
        <v/>
      </c>
      <c r="E109" s="239" t="str">
        <f>IF('The Calc 2.1'!C109="","",'The Calc 2.1'!C109)</f>
        <v/>
      </c>
      <c r="F109" s="225" t="str">
        <f>IF('The Calc 2.1'!D109="","",'The Calc 2.1'!D109)</f>
        <v/>
      </c>
      <c r="G109" s="211" t="str">
        <f t="shared" si="44"/>
        <v/>
      </c>
      <c r="H109" s="212" t="str">
        <f t="shared" si="45"/>
        <v/>
      </c>
      <c r="I109" s="211" t="str">
        <f t="shared" si="46"/>
        <v/>
      </c>
      <c r="J109" s="214" t="str">
        <f t="shared" si="47"/>
        <v/>
      </c>
      <c r="K109" s="213" t="str">
        <f t="shared" si="48"/>
        <v/>
      </c>
      <c r="L109" s="214" t="str">
        <f t="shared" si="49"/>
        <v/>
      </c>
      <c r="M109" s="221" t="str">
        <f t="shared" si="50"/>
        <v/>
      </c>
      <c r="N109" s="222" t="str">
        <f t="shared" si="51"/>
        <v/>
      </c>
      <c r="O109" s="221" t="str">
        <f t="shared" si="52"/>
        <v/>
      </c>
      <c r="P109" s="222" t="str">
        <f t="shared" si="53"/>
        <v/>
      </c>
      <c r="Q109" s="221" t="str">
        <f t="shared" si="54"/>
        <v/>
      </c>
      <c r="R109" s="222" t="str">
        <f t="shared" si="55"/>
        <v/>
      </c>
      <c r="S109" s="15"/>
      <c r="T109" s="15"/>
      <c r="U109" s="32"/>
      <c r="V109" s="32"/>
      <c r="W109" s="32"/>
      <c r="X109" s="32"/>
      <c r="Y109" s="32"/>
    </row>
    <row r="110" spans="1:25" x14ac:dyDescent="0.25">
      <c r="A110" s="11"/>
      <c r="B110" s="206" t="str">
        <f t="shared" si="43"/>
        <v/>
      </c>
      <c r="C110" s="231">
        <f t="shared" si="30"/>
        <v>100</v>
      </c>
      <c r="D110" s="225" t="str">
        <f>IF('The Calc 2.1'!B110="","",'The Calc 2.1'!B110)</f>
        <v/>
      </c>
      <c r="E110" s="239" t="str">
        <f>IF('The Calc 2.1'!C110="","",'The Calc 2.1'!C110)</f>
        <v/>
      </c>
      <c r="F110" s="225" t="str">
        <f>IF('The Calc 2.1'!D110="","",'The Calc 2.1'!D110)</f>
        <v/>
      </c>
      <c r="G110" s="211" t="str">
        <f t="shared" si="44"/>
        <v/>
      </c>
      <c r="H110" s="212" t="str">
        <f t="shared" si="45"/>
        <v/>
      </c>
      <c r="I110" s="211" t="str">
        <f t="shared" si="46"/>
        <v/>
      </c>
      <c r="J110" s="214" t="str">
        <f t="shared" si="47"/>
        <v/>
      </c>
      <c r="K110" s="213" t="str">
        <f t="shared" si="48"/>
        <v/>
      </c>
      <c r="L110" s="214" t="str">
        <f t="shared" si="49"/>
        <v/>
      </c>
      <c r="M110" s="221" t="str">
        <f t="shared" si="50"/>
        <v/>
      </c>
      <c r="N110" s="222" t="str">
        <f t="shared" si="51"/>
        <v/>
      </c>
      <c r="O110" s="221" t="str">
        <f t="shared" si="52"/>
        <v/>
      </c>
      <c r="P110" s="222" t="str">
        <f t="shared" si="53"/>
        <v/>
      </c>
      <c r="Q110" s="221" t="str">
        <f t="shared" si="54"/>
        <v/>
      </c>
      <c r="R110" s="222" t="str">
        <f t="shared" si="55"/>
        <v/>
      </c>
      <c r="S110" s="15"/>
      <c r="T110" s="15"/>
      <c r="U110" s="32"/>
      <c r="V110" s="32"/>
      <c r="W110" s="32"/>
      <c r="X110" s="32"/>
      <c r="Y110" s="32"/>
    </row>
    <row r="111" spans="1:25" x14ac:dyDescent="0.25">
      <c r="A111" s="11"/>
      <c r="B111" s="206" t="str">
        <f t="shared" si="43"/>
        <v/>
      </c>
      <c r="C111" s="231">
        <f t="shared" si="30"/>
        <v>101</v>
      </c>
      <c r="D111" s="225" t="str">
        <f>IF('The Calc 2.1'!B111="","",'The Calc 2.1'!B111)</f>
        <v/>
      </c>
      <c r="E111" s="239" t="str">
        <f>IF('The Calc 2.1'!C111="","",'The Calc 2.1'!C111)</f>
        <v/>
      </c>
      <c r="F111" s="225" t="str">
        <f>IF('The Calc 2.1'!D111="","",'The Calc 2.1'!D111)</f>
        <v/>
      </c>
      <c r="G111" s="211" t="str">
        <f t="shared" si="44"/>
        <v/>
      </c>
      <c r="H111" s="212" t="str">
        <f t="shared" si="45"/>
        <v/>
      </c>
      <c r="I111" s="211" t="str">
        <f t="shared" si="46"/>
        <v/>
      </c>
      <c r="J111" s="214" t="str">
        <f t="shared" si="47"/>
        <v/>
      </c>
      <c r="K111" s="213" t="str">
        <f t="shared" si="48"/>
        <v/>
      </c>
      <c r="L111" s="214" t="str">
        <f t="shared" si="49"/>
        <v/>
      </c>
      <c r="M111" s="221" t="str">
        <f t="shared" si="50"/>
        <v/>
      </c>
      <c r="N111" s="222" t="str">
        <f t="shared" si="51"/>
        <v/>
      </c>
      <c r="O111" s="221" t="str">
        <f t="shared" si="52"/>
        <v/>
      </c>
      <c r="P111" s="222" t="str">
        <f t="shared" si="53"/>
        <v/>
      </c>
      <c r="Q111" s="221" t="str">
        <f t="shared" si="54"/>
        <v/>
      </c>
      <c r="R111" s="222" t="str">
        <f t="shared" si="55"/>
        <v/>
      </c>
      <c r="S111" s="15"/>
      <c r="T111" s="15"/>
      <c r="U111" s="32"/>
      <c r="V111" s="32"/>
      <c r="W111" s="32"/>
      <c r="X111" s="32"/>
      <c r="Y111" s="32"/>
    </row>
    <row r="112" spans="1:25" x14ac:dyDescent="0.25">
      <c r="A112" s="11"/>
      <c r="B112" s="206" t="str">
        <f t="shared" si="43"/>
        <v/>
      </c>
      <c r="C112" s="231">
        <f t="shared" si="30"/>
        <v>102</v>
      </c>
      <c r="D112" s="225" t="str">
        <f>IF('The Calc 2.1'!B112="","",'The Calc 2.1'!B112)</f>
        <v/>
      </c>
      <c r="E112" s="239" t="str">
        <f>IF('The Calc 2.1'!C112="","",'The Calc 2.1'!C112)</f>
        <v/>
      </c>
      <c r="F112" s="225" t="str">
        <f>IF('The Calc 2.1'!D112="","",'The Calc 2.1'!D112)</f>
        <v/>
      </c>
      <c r="G112" s="211" t="str">
        <f t="shared" si="44"/>
        <v/>
      </c>
      <c r="H112" s="212" t="str">
        <f t="shared" si="45"/>
        <v/>
      </c>
      <c r="I112" s="211" t="str">
        <f t="shared" si="46"/>
        <v/>
      </c>
      <c r="J112" s="214" t="str">
        <f t="shared" si="47"/>
        <v/>
      </c>
      <c r="K112" s="213" t="str">
        <f t="shared" si="48"/>
        <v/>
      </c>
      <c r="L112" s="214" t="str">
        <f t="shared" si="49"/>
        <v/>
      </c>
      <c r="M112" s="221" t="str">
        <f t="shared" si="50"/>
        <v/>
      </c>
      <c r="N112" s="222" t="str">
        <f t="shared" si="51"/>
        <v/>
      </c>
      <c r="O112" s="221" t="str">
        <f t="shared" si="52"/>
        <v/>
      </c>
      <c r="P112" s="222" t="str">
        <f t="shared" si="53"/>
        <v/>
      </c>
      <c r="Q112" s="221" t="str">
        <f t="shared" si="54"/>
        <v/>
      </c>
      <c r="R112" s="222" t="str">
        <f t="shared" si="55"/>
        <v/>
      </c>
      <c r="S112" s="15"/>
      <c r="T112" s="15"/>
      <c r="U112" s="32"/>
      <c r="V112" s="32"/>
      <c r="W112" s="32"/>
      <c r="X112" s="32"/>
      <c r="Y112" s="32"/>
    </row>
    <row r="113" spans="1:25" x14ac:dyDescent="0.25">
      <c r="A113" s="11"/>
      <c r="B113" s="206" t="str">
        <f t="shared" si="43"/>
        <v/>
      </c>
      <c r="C113" s="231">
        <f t="shared" si="30"/>
        <v>103</v>
      </c>
      <c r="D113" s="225" t="str">
        <f>IF('The Calc 2.1'!B113="","",'The Calc 2.1'!B113)</f>
        <v/>
      </c>
      <c r="E113" s="239" t="str">
        <f>IF('The Calc 2.1'!C113="","",'The Calc 2.1'!C113)</f>
        <v/>
      </c>
      <c r="F113" s="225" t="str">
        <f>IF('The Calc 2.1'!D113="","",'The Calc 2.1'!D113)</f>
        <v/>
      </c>
      <c r="G113" s="211" t="str">
        <f t="shared" si="44"/>
        <v/>
      </c>
      <c r="H113" s="212" t="str">
        <f t="shared" si="45"/>
        <v/>
      </c>
      <c r="I113" s="211" t="str">
        <f t="shared" si="46"/>
        <v/>
      </c>
      <c r="J113" s="214" t="str">
        <f t="shared" si="47"/>
        <v/>
      </c>
      <c r="K113" s="213" t="str">
        <f t="shared" si="48"/>
        <v/>
      </c>
      <c r="L113" s="214" t="str">
        <f t="shared" si="49"/>
        <v/>
      </c>
      <c r="M113" s="221" t="str">
        <f t="shared" si="50"/>
        <v/>
      </c>
      <c r="N113" s="222" t="str">
        <f t="shared" si="51"/>
        <v/>
      </c>
      <c r="O113" s="221" t="str">
        <f t="shared" si="52"/>
        <v/>
      </c>
      <c r="P113" s="222" t="str">
        <f t="shared" si="53"/>
        <v/>
      </c>
      <c r="Q113" s="221" t="str">
        <f t="shared" si="54"/>
        <v/>
      </c>
      <c r="R113" s="222" t="str">
        <f t="shared" si="55"/>
        <v/>
      </c>
      <c r="S113" s="15"/>
      <c r="T113" s="15"/>
      <c r="U113" s="32"/>
      <c r="V113" s="32"/>
      <c r="W113" s="32"/>
      <c r="X113" s="32"/>
      <c r="Y113" s="32"/>
    </row>
    <row r="114" spans="1:25" x14ac:dyDescent="0.25">
      <c r="A114" s="11"/>
      <c r="B114" s="206" t="str">
        <f t="shared" si="43"/>
        <v/>
      </c>
      <c r="C114" s="231">
        <f t="shared" si="30"/>
        <v>104</v>
      </c>
      <c r="D114" s="225" t="str">
        <f>IF('The Calc 2.1'!B114="","",'The Calc 2.1'!B114)</f>
        <v/>
      </c>
      <c r="E114" s="239" t="str">
        <f>IF('The Calc 2.1'!C114="","",'The Calc 2.1'!C114)</f>
        <v/>
      </c>
      <c r="F114" s="225" t="str">
        <f>IF('The Calc 2.1'!D114="","",'The Calc 2.1'!D114)</f>
        <v/>
      </c>
      <c r="G114" s="211" t="str">
        <f t="shared" si="44"/>
        <v/>
      </c>
      <c r="H114" s="212" t="str">
        <f t="shared" si="45"/>
        <v/>
      </c>
      <c r="I114" s="211" t="str">
        <f t="shared" si="46"/>
        <v/>
      </c>
      <c r="J114" s="214" t="str">
        <f t="shared" si="47"/>
        <v/>
      </c>
      <c r="K114" s="213" t="str">
        <f t="shared" si="48"/>
        <v/>
      </c>
      <c r="L114" s="214" t="str">
        <f t="shared" si="49"/>
        <v/>
      </c>
      <c r="M114" s="221" t="str">
        <f t="shared" si="50"/>
        <v/>
      </c>
      <c r="N114" s="222" t="str">
        <f t="shared" si="51"/>
        <v/>
      </c>
      <c r="O114" s="221" t="str">
        <f t="shared" si="52"/>
        <v/>
      </c>
      <c r="P114" s="222" t="str">
        <f t="shared" si="53"/>
        <v/>
      </c>
      <c r="Q114" s="221" t="str">
        <f t="shared" si="54"/>
        <v/>
      </c>
      <c r="R114" s="222" t="str">
        <f t="shared" si="55"/>
        <v/>
      </c>
      <c r="S114" s="15"/>
      <c r="T114" s="15"/>
      <c r="U114" s="32"/>
      <c r="V114" s="32"/>
      <c r="W114" s="32"/>
      <c r="X114" s="32"/>
      <c r="Y114" s="32"/>
    </row>
    <row r="115" spans="1:25" x14ac:dyDescent="0.25">
      <c r="A115" s="11"/>
      <c r="B115" s="206" t="str">
        <f t="shared" si="43"/>
        <v/>
      </c>
      <c r="C115" s="231">
        <f t="shared" si="30"/>
        <v>105</v>
      </c>
      <c r="D115" s="225" t="str">
        <f>IF('The Calc 2.1'!B115="","",'The Calc 2.1'!B115)</f>
        <v/>
      </c>
      <c r="E115" s="239" t="str">
        <f>IF('The Calc 2.1'!C115="","",'The Calc 2.1'!C115)</f>
        <v/>
      </c>
      <c r="F115" s="225" t="str">
        <f>IF('The Calc 2.1'!D115="","",'The Calc 2.1'!D115)</f>
        <v/>
      </c>
      <c r="G115" s="211" t="str">
        <f t="shared" si="44"/>
        <v/>
      </c>
      <c r="H115" s="212" t="str">
        <f t="shared" si="45"/>
        <v/>
      </c>
      <c r="I115" s="211" t="str">
        <f t="shared" si="46"/>
        <v/>
      </c>
      <c r="J115" s="214" t="str">
        <f t="shared" si="47"/>
        <v/>
      </c>
      <c r="K115" s="213" t="str">
        <f t="shared" si="48"/>
        <v/>
      </c>
      <c r="L115" s="214" t="str">
        <f t="shared" si="49"/>
        <v/>
      </c>
      <c r="M115" s="221" t="str">
        <f t="shared" si="50"/>
        <v/>
      </c>
      <c r="N115" s="222" t="str">
        <f t="shared" si="51"/>
        <v/>
      </c>
      <c r="O115" s="221" t="str">
        <f t="shared" si="52"/>
        <v/>
      </c>
      <c r="P115" s="222" t="str">
        <f t="shared" si="53"/>
        <v/>
      </c>
      <c r="Q115" s="221" t="str">
        <f t="shared" si="54"/>
        <v/>
      </c>
      <c r="R115" s="222" t="str">
        <f t="shared" si="55"/>
        <v/>
      </c>
      <c r="S115" s="15"/>
      <c r="T115" s="15"/>
      <c r="U115" s="32"/>
      <c r="V115" s="32"/>
      <c r="W115" s="32"/>
      <c r="X115" s="32"/>
      <c r="Y115" s="32"/>
    </row>
    <row r="116" spans="1:25" x14ac:dyDescent="0.25">
      <c r="A116" s="11"/>
      <c r="B116" s="206" t="str">
        <f t="shared" si="43"/>
        <v/>
      </c>
      <c r="C116" s="231">
        <f t="shared" si="30"/>
        <v>106</v>
      </c>
      <c r="D116" s="225" t="str">
        <f>IF('The Calc 2.1'!B116="","",'The Calc 2.1'!B116)</f>
        <v/>
      </c>
      <c r="E116" s="239" t="str">
        <f>IF('The Calc 2.1'!C116="","",'The Calc 2.1'!C116)</f>
        <v/>
      </c>
      <c r="F116" s="225" t="str">
        <f>IF('The Calc 2.1'!D116="","",'The Calc 2.1'!D116)</f>
        <v/>
      </c>
      <c r="G116" s="211" t="str">
        <f t="shared" si="44"/>
        <v/>
      </c>
      <c r="H116" s="212" t="str">
        <f t="shared" si="45"/>
        <v/>
      </c>
      <c r="I116" s="211" t="str">
        <f t="shared" si="46"/>
        <v/>
      </c>
      <c r="J116" s="214" t="str">
        <f t="shared" si="47"/>
        <v/>
      </c>
      <c r="K116" s="213" t="str">
        <f t="shared" si="48"/>
        <v/>
      </c>
      <c r="L116" s="214" t="str">
        <f t="shared" si="49"/>
        <v/>
      </c>
      <c r="M116" s="221" t="str">
        <f t="shared" si="50"/>
        <v/>
      </c>
      <c r="N116" s="222" t="str">
        <f t="shared" si="51"/>
        <v/>
      </c>
      <c r="O116" s="221" t="str">
        <f t="shared" si="52"/>
        <v/>
      </c>
      <c r="P116" s="222" t="str">
        <f t="shared" si="53"/>
        <v/>
      </c>
      <c r="Q116" s="221" t="str">
        <f t="shared" si="54"/>
        <v/>
      </c>
      <c r="R116" s="222" t="str">
        <f t="shared" si="55"/>
        <v/>
      </c>
      <c r="S116" s="15"/>
      <c r="T116" s="15"/>
      <c r="U116" s="32"/>
      <c r="V116" s="32"/>
      <c r="W116" s="32"/>
      <c r="X116" s="32"/>
      <c r="Y116" s="32"/>
    </row>
    <row r="117" spans="1:25" x14ac:dyDescent="0.25">
      <c r="A117" s="11"/>
      <c r="B117" s="206" t="str">
        <f t="shared" si="43"/>
        <v/>
      </c>
      <c r="C117" s="231">
        <f t="shared" si="30"/>
        <v>107</v>
      </c>
      <c r="D117" s="225" t="str">
        <f>IF('The Calc 2.1'!B117="","",'The Calc 2.1'!B117)</f>
        <v/>
      </c>
      <c r="E117" s="239" t="str">
        <f>IF('The Calc 2.1'!C117="","",'The Calc 2.1'!C117)</f>
        <v/>
      </c>
      <c r="F117" s="225" t="str">
        <f>IF('The Calc 2.1'!D117="","",'The Calc 2.1'!D117)</f>
        <v/>
      </c>
      <c r="G117" s="211" t="str">
        <f t="shared" si="44"/>
        <v/>
      </c>
      <c r="H117" s="212" t="str">
        <f t="shared" si="45"/>
        <v/>
      </c>
      <c r="I117" s="211" t="str">
        <f t="shared" si="46"/>
        <v/>
      </c>
      <c r="J117" s="214" t="str">
        <f t="shared" si="47"/>
        <v/>
      </c>
      <c r="K117" s="213" t="str">
        <f t="shared" si="48"/>
        <v/>
      </c>
      <c r="L117" s="214" t="str">
        <f t="shared" si="49"/>
        <v/>
      </c>
      <c r="M117" s="221" t="str">
        <f t="shared" si="50"/>
        <v/>
      </c>
      <c r="N117" s="222" t="str">
        <f t="shared" si="51"/>
        <v/>
      </c>
      <c r="O117" s="221" t="str">
        <f t="shared" si="52"/>
        <v/>
      </c>
      <c r="P117" s="222" t="str">
        <f t="shared" si="53"/>
        <v/>
      </c>
      <c r="Q117" s="221" t="str">
        <f t="shared" si="54"/>
        <v/>
      </c>
      <c r="R117" s="222" t="str">
        <f t="shared" si="55"/>
        <v/>
      </c>
      <c r="S117" s="15"/>
      <c r="T117" s="15"/>
      <c r="U117" s="32"/>
      <c r="V117" s="32"/>
      <c r="W117" s="32"/>
      <c r="X117" s="32"/>
      <c r="Y117" s="32"/>
    </row>
    <row r="118" spans="1:25" x14ac:dyDescent="0.25">
      <c r="A118" s="11"/>
      <c r="B118" s="206" t="str">
        <f t="shared" si="43"/>
        <v/>
      </c>
      <c r="C118" s="231">
        <f t="shared" si="30"/>
        <v>108</v>
      </c>
      <c r="D118" s="225" t="str">
        <f>IF('The Calc 2.1'!B118="","",'The Calc 2.1'!B118)</f>
        <v/>
      </c>
      <c r="E118" s="239" t="str">
        <f>IF('The Calc 2.1'!C118="","",'The Calc 2.1'!C118)</f>
        <v/>
      </c>
      <c r="F118" s="225" t="str">
        <f>IF('The Calc 2.1'!D118="","",'The Calc 2.1'!D118)</f>
        <v/>
      </c>
      <c r="G118" s="211" t="str">
        <f t="shared" si="44"/>
        <v/>
      </c>
      <c r="H118" s="212" t="str">
        <f t="shared" si="45"/>
        <v/>
      </c>
      <c r="I118" s="211" t="str">
        <f t="shared" si="46"/>
        <v/>
      </c>
      <c r="J118" s="214" t="str">
        <f t="shared" si="47"/>
        <v/>
      </c>
      <c r="K118" s="213" t="str">
        <f t="shared" si="48"/>
        <v/>
      </c>
      <c r="L118" s="214" t="str">
        <f t="shared" si="49"/>
        <v/>
      </c>
      <c r="M118" s="221" t="str">
        <f t="shared" si="50"/>
        <v/>
      </c>
      <c r="N118" s="222" t="str">
        <f t="shared" si="51"/>
        <v/>
      </c>
      <c r="O118" s="221" t="str">
        <f t="shared" si="52"/>
        <v/>
      </c>
      <c r="P118" s="222" t="str">
        <f t="shared" si="53"/>
        <v/>
      </c>
      <c r="Q118" s="221" t="str">
        <f t="shared" si="54"/>
        <v/>
      </c>
      <c r="R118" s="222" t="str">
        <f t="shared" si="55"/>
        <v/>
      </c>
      <c r="S118" s="15"/>
      <c r="T118" s="15"/>
      <c r="U118" s="32"/>
      <c r="V118" s="32"/>
      <c r="W118" s="32"/>
      <c r="X118" s="32"/>
      <c r="Y118" s="32"/>
    </row>
    <row r="119" spans="1:25" x14ac:dyDescent="0.25">
      <c r="A119" s="11"/>
      <c r="B119" s="206" t="str">
        <f t="shared" si="43"/>
        <v/>
      </c>
      <c r="C119" s="231">
        <f t="shared" si="30"/>
        <v>109</v>
      </c>
      <c r="D119" s="225" t="str">
        <f>IF('The Calc 2.1'!B119="","",'The Calc 2.1'!B119)</f>
        <v/>
      </c>
      <c r="E119" s="239" t="str">
        <f>IF('The Calc 2.1'!C119="","",'The Calc 2.1'!C119)</f>
        <v/>
      </c>
      <c r="F119" s="225" t="str">
        <f>IF('The Calc 2.1'!D119="","",'The Calc 2.1'!D119)</f>
        <v/>
      </c>
      <c r="G119" s="211" t="str">
        <f t="shared" si="44"/>
        <v/>
      </c>
      <c r="H119" s="212" t="str">
        <f t="shared" si="45"/>
        <v/>
      </c>
      <c r="I119" s="211" t="str">
        <f t="shared" si="46"/>
        <v/>
      </c>
      <c r="J119" s="214" t="str">
        <f t="shared" si="47"/>
        <v/>
      </c>
      <c r="K119" s="213" t="str">
        <f t="shared" si="48"/>
        <v/>
      </c>
      <c r="L119" s="214" t="str">
        <f t="shared" si="49"/>
        <v/>
      </c>
      <c r="M119" s="221" t="str">
        <f t="shared" si="50"/>
        <v/>
      </c>
      <c r="N119" s="222" t="str">
        <f t="shared" si="51"/>
        <v/>
      </c>
      <c r="O119" s="221" t="str">
        <f t="shared" si="52"/>
        <v/>
      </c>
      <c r="P119" s="222" t="str">
        <f t="shared" si="53"/>
        <v/>
      </c>
      <c r="Q119" s="221" t="str">
        <f t="shared" si="54"/>
        <v/>
      </c>
      <c r="R119" s="222" t="str">
        <f t="shared" si="55"/>
        <v/>
      </c>
      <c r="S119" s="15"/>
      <c r="T119" s="15"/>
      <c r="U119" s="32"/>
      <c r="V119" s="32"/>
      <c r="W119" s="32"/>
      <c r="X119" s="32"/>
      <c r="Y119" s="32"/>
    </row>
    <row r="120" spans="1:25" x14ac:dyDescent="0.25">
      <c r="A120" s="11"/>
      <c r="B120" s="206" t="str">
        <f t="shared" si="43"/>
        <v/>
      </c>
      <c r="C120" s="231">
        <f t="shared" si="30"/>
        <v>110</v>
      </c>
      <c r="D120" s="225" t="str">
        <f>IF('The Calc 2.1'!B120="","",'The Calc 2.1'!B120)</f>
        <v/>
      </c>
      <c r="E120" s="239" t="str">
        <f>IF('The Calc 2.1'!C120="","",'The Calc 2.1'!C120)</f>
        <v/>
      </c>
      <c r="F120" s="225" t="str">
        <f>IF('The Calc 2.1'!D120="","",'The Calc 2.1'!D120)</f>
        <v/>
      </c>
      <c r="G120" s="211" t="str">
        <f t="shared" si="44"/>
        <v/>
      </c>
      <c r="H120" s="212" t="str">
        <f t="shared" si="45"/>
        <v/>
      </c>
      <c r="I120" s="211" t="str">
        <f t="shared" si="46"/>
        <v/>
      </c>
      <c r="J120" s="214" t="str">
        <f t="shared" si="47"/>
        <v/>
      </c>
      <c r="K120" s="213" t="str">
        <f t="shared" si="48"/>
        <v/>
      </c>
      <c r="L120" s="214" t="str">
        <f t="shared" si="49"/>
        <v/>
      </c>
      <c r="M120" s="221" t="str">
        <f t="shared" si="50"/>
        <v/>
      </c>
      <c r="N120" s="222" t="str">
        <f t="shared" si="51"/>
        <v/>
      </c>
      <c r="O120" s="221" t="str">
        <f t="shared" si="52"/>
        <v/>
      </c>
      <c r="P120" s="222" t="str">
        <f t="shared" si="53"/>
        <v/>
      </c>
      <c r="Q120" s="221" t="str">
        <f t="shared" si="54"/>
        <v/>
      </c>
      <c r="R120" s="222" t="str">
        <f t="shared" si="55"/>
        <v/>
      </c>
      <c r="S120" s="15"/>
      <c r="T120" s="15"/>
      <c r="U120" s="32"/>
      <c r="V120" s="32"/>
      <c r="W120" s="32"/>
      <c r="X120" s="32"/>
      <c r="Y120" s="32"/>
    </row>
    <row r="121" spans="1:25" x14ac:dyDescent="0.25">
      <c r="A121" s="11"/>
      <c r="B121" s="206" t="str">
        <f t="shared" si="43"/>
        <v/>
      </c>
      <c r="C121" s="231">
        <f t="shared" si="30"/>
        <v>111</v>
      </c>
      <c r="D121" s="225" t="str">
        <f>IF('The Calc 2.1'!B121="","",'The Calc 2.1'!B121)</f>
        <v/>
      </c>
      <c r="E121" s="239" t="str">
        <f>IF('The Calc 2.1'!C121="","",'The Calc 2.1'!C121)</f>
        <v/>
      </c>
      <c r="F121" s="225" t="str">
        <f>IF('The Calc 2.1'!D121="","",'The Calc 2.1'!D121)</f>
        <v/>
      </c>
      <c r="G121" s="211" t="str">
        <f t="shared" si="44"/>
        <v/>
      </c>
      <c r="H121" s="212" t="str">
        <f t="shared" si="45"/>
        <v/>
      </c>
      <c r="I121" s="211" t="str">
        <f t="shared" si="46"/>
        <v/>
      </c>
      <c r="J121" s="214" t="str">
        <f t="shared" si="47"/>
        <v/>
      </c>
      <c r="K121" s="213" t="str">
        <f t="shared" si="48"/>
        <v/>
      </c>
      <c r="L121" s="214" t="str">
        <f t="shared" si="49"/>
        <v/>
      </c>
      <c r="M121" s="221" t="str">
        <f t="shared" si="50"/>
        <v/>
      </c>
      <c r="N121" s="222" t="str">
        <f t="shared" si="51"/>
        <v/>
      </c>
      <c r="O121" s="221" t="str">
        <f t="shared" si="52"/>
        <v/>
      </c>
      <c r="P121" s="222" t="str">
        <f t="shared" si="53"/>
        <v/>
      </c>
      <c r="Q121" s="221" t="str">
        <f t="shared" si="54"/>
        <v/>
      </c>
      <c r="R121" s="222" t="str">
        <f t="shared" si="55"/>
        <v/>
      </c>
      <c r="S121" s="15"/>
      <c r="T121" s="15"/>
      <c r="U121" s="32"/>
      <c r="V121" s="32"/>
      <c r="W121" s="32"/>
      <c r="X121" s="32"/>
      <c r="Y121" s="32"/>
    </row>
    <row r="122" spans="1:25" x14ac:dyDescent="0.25">
      <c r="A122" s="11"/>
      <c r="B122" s="206" t="str">
        <f t="shared" si="43"/>
        <v/>
      </c>
      <c r="C122" s="231">
        <f t="shared" si="30"/>
        <v>112</v>
      </c>
      <c r="D122" s="225" t="str">
        <f>IF('The Calc 2.1'!B122="","",'The Calc 2.1'!B122)</f>
        <v/>
      </c>
      <c r="E122" s="239" t="str">
        <f>IF('The Calc 2.1'!C122="","",'The Calc 2.1'!C122)</f>
        <v/>
      </c>
      <c r="F122" s="225" t="str">
        <f>IF('The Calc 2.1'!D122="","",'The Calc 2.1'!D122)</f>
        <v/>
      </c>
      <c r="G122" s="211" t="str">
        <f t="shared" si="44"/>
        <v/>
      </c>
      <c r="H122" s="212" t="str">
        <f t="shared" si="45"/>
        <v/>
      </c>
      <c r="I122" s="211" t="str">
        <f t="shared" si="46"/>
        <v/>
      </c>
      <c r="J122" s="214" t="str">
        <f t="shared" si="47"/>
        <v/>
      </c>
      <c r="K122" s="213" t="str">
        <f t="shared" si="48"/>
        <v/>
      </c>
      <c r="L122" s="214" t="str">
        <f t="shared" si="49"/>
        <v/>
      </c>
      <c r="M122" s="221" t="str">
        <f t="shared" si="50"/>
        <v/>
      </c>
      <c r="N122" s="222" t="str">
        <f t="shared" si="51"/>
        <v/>
      </c>
      <c r="O122" s="221" t="str">
        <f t="shared" si="52"/>
        <v/>
      </c>
      <c r="P122" s="222" t="str">
        <f t="shared" si="53"/>
        <v/>
      </c>
      <c r="Q122" s="221" t="str">
        <f t="shared" si="54"/>
        <v/>
      </c>
      <c r="R122" s="222" t="str">
        <f t="shared" si="55"/>
        <v/>
      </c>
      <c r="S122" s="15"/>
      <c r="T122" s="15"/>
      <c r="U122" s="32"/>
      <c r="V122" s="32"/>
      <c r="W122" s="32"/>
      <c r="X122" s="32"/>
      <c r="Y122" s="32"/>
    </row>
    <row r="123" spans="1:25" x14ac:dyDescent="0.25">
      <c r="A123" s="11"/>
      <c r="B123" s="206" t="str">
        <f t="shared" si="43"/>
        <v/>
      </c>
      <c r="C123" s="231">
        <f t="shared" si="30"/>
        <v>113</v>
      </c>
      <c r="D123" s="225" t="str">
        <f>IF('The Calc 2.1'!B123="","",'The Calc 2.1'!B123)</f>
        <v/>
      </c>
      <c r="E123" s="239" t="str">
        <f>IF('The Calc 2.1'!C123="","",'The Calc 2.1'!C123)</f>
        <v/>
      </c>
      <c r="F123" s="225" t="str">
        <f>IF('The Calc 2.1'!D123="","",'The Calc 2.1'!D123)</f>
        <v/>
      </c>
      <c r="G123" s="211" t="str">
        <f t="shared" si="44"/>
        <v/>
      </c>
      <c r="H123" s="212" t="str">
        <f t="shared" si="45"/>
        <v/>
      </c>
      <c r="I123" s="211" t="str">
        <f t="shared" si="46"/>
        <v/>
      </c>
      <c r="J123" s="214" t="str">
        <f t="shared" si="47"/>
        <v/>
      </c>
      <c r="K123" s="213" t="str">
        <f t="shared" si="48"/>
        <v/>
      </c>
      <c r="L123" s="214" t="str">
        <f t="shared" si="49"/>
        <v/>
      </c>
      <c r="M123" s="221" t="str">
        <f t="shared" si="50"/>
        <v/>
      </c>
      <c r="N123" s="222" t="str">
        <f t="shared" si="51"/>
        <v/>
      </c>
      <c r="O123" s="221" t="str">
        <f t="shared" si="52"/>
        <v/>
      </c>
      <c r="P123" s="222" t="str">
        <f t="shared" si="53"/>
        <v/>
      </c>
      <c r="Q123" s="221" t="str">
        <f t="shared" si="54"/>
        <v/>
      </c>
      <c r="R123" s="222" t="str">
        <f t="shared" si="55"/>
        <v/>
      </c>
      <c r="S123" s="15"/>
      <c r="T123" s="15"/>
      <c r="U123" s="32"/>
      <c r="V123" s="32"/>
      <c r="W123" s="32"/>
      <c r="X123" s="32"/>
      <c r="Y123" s="32"/>
    </row>
    <row r="124" spans="1:25" x14ac:dyDescent="0.25">
      <c r="A124" s="11"/>
      <c r="B124" s="206" t="str">
        <f t="shared" si="43"/>
        <v/>
      </c>
      <c r="C124" s="231">
        <f t="shared" si="30"/>
        <v>114</v>
      </c>
      <c r="D124" s="225" t="str">
        <f>IF('The Calc 2.1'!B124="","",'The Calc 2.1'!B124)</f>
        <v/>
      </c>
      <c r="E124" s="239" t="str">
        <f>IF('The Calc 2.1'!C124="","",'The Calc 2.1'!C124)</f>
        <v/>
      </c>
      <c r="F124" s="225" t="str">
        <f>IF('The Calc 2.1'!D124="","",'The Calc 2.1'!D124)</f>
        <v/>
      </c>
      <c r="G124" s="211" t="str">
        <f t="shared" si="44"/>
        <v/>
      </c>
      <c r="H124" s="212" t="str">
        <f t="shared" si="45"/>
        <v/>
      </c>
      <c r="I124" s="211" t="str">
        <f t="shared" si="46"/>
        <v/>
      </c>
      <c r="J124" s="214" t="str">
        <f t="shared" si="47"/>
        <v/>
      </c>
      <c r="K124" s="213" t="str">
        <f t="shared" si="48"/>
        <v/>
      </c>
      <c r="L124" s="214" t="str">
        <f t="shared" si="49"/>
        <v/>
      </c>
      <c r="M124" s="221" t="str">
        <f t="shared" si="50"/>
        <v/>
      </c>
      <c r="N124" s="222" t="str">
        <f t="shared" si="51"/>
        <v/>
      </c>
      <c r="O124" s="221" t="str">
        <f t="shared" si="52"/>
        <v/>
      </c>
      <c r="P124" s="222" t="str">
        <f t="shared" si="53"/>
        <v/>
      </c>
      <c r="Q124" s="221" t="str">
        <f t="shared" si="54"/>
        <v/>
      </c>
      <c r="R124" s="222" t="str">
        <f t="shared" si="55"/>
        <v/>
      </c>
      <c r="S124" s="15"/>
      <c r="T124" s="15"/>
      <c r="U124" s="32"/>
      <c r="V124" s="32"/>
      <c r="W124" s="32"/>
      <c r="X124" s="32"/>
      <c r="Y124" s="32"/>
    </row>
    <row r="125" spans="1:25" x14ac:dyDescent="0.25">
      <c r="A125" s="11"/>
      <c r="B125" s="206" t="str">
        <f t="shared" si="43"/>
        <v/>
      </c>
      <c r="C125" s="231">
        <f t="shared" si="30"/>
        <v>115</v>
      </c>
      <c r="D125" s="225" t="str">
        <f>IF('The Calc 2.1'!B125="","",'The Calc 2.1'!B125)</f>
        <v/>
      </c>
      <c r="E125" s="239" t="str">
        <f>IF('The Calc 2.1'!C125="","",'The Calc 2.1'!C125)</f>
        <v/>
      </c>
      <c r="F125" s="225" t="str">
        <f>IF('The Calc 2.1'!D125="","",'The Calc 2.1'!D125)</f>
        <v/>
      </c>
      <c r="G125" s="211" t="str">
        <f t="shared" si="44"/>
        <v/>
      </c>
      <c r="H125" s="212" t="str">
        <f t="shared" si="45"/>
        <v/>
      </c>
      <c r="I125" s="211" t="str">
        <f t="shared" si="46"/>
        <v/>
      </c>
      <c r="J125" s="214" t="str">
        <f t="shared" si="47"/>
        <v/>
      </c>
      <c r="K125" s="213" t="str">
        <f t="shared" si="48"/>
        <v/>
      </c>
      <c r="L125" s="214" t="str">
        <f t="shared" si="49"/>
        <v/>
      </c>
      <c r="M125" s="221" t="str">
        <f t="shared" si="50"/>
        <v/>
      </c>
      <c r="N125" s="222" t="str">
        <f t="shared" si="51"/>
        <v/>
      </c>
      <c r="O125" s="221" t="str">
        <f t="shared" si="52"/>
        <v/>
      </c>
      <c r="P125" s="222" t="str">
        <f t="shared" si="53"/>
        <v/>
      </c>
      <c r="Q125" s="221" t="str">
        <f t="shared" si="54"/>
        <v/>
      </c>
      <c r="R125" s="222" t="str">
        <f t="shared" si="55"/>
        <v/>
      </c>
      <c r="S125" s="15"/>
      <c r="T125" s="15"/>
      <c r="U125" s="32"/>
      <c r="V125" s="32"/>
      <c r="W125" s="32"/>
      <c r="X125" s="32"/>
      <c r="Y125" s="32"/>
    </row>
    <row r="126" spans="1:25" x14ac:dyDescent="0.25">
      <c r="A126" s="11"/>
      <c r="B126" s="206" t="str">
        <f t="shared" si="43"/>
        <v/>
      </c>
      <c r="C126" s="231">
        <f t="shared" si="30"/>
        <v>116</v>
      </c>
      <c r="D126" s="225" t="str">
        <f>IF('The Calc 2.1'!B126="","",'The Calc 2.1'!B126)</f>
        <v/>
      </c>
      <c r="E126" s="239" t="str">
        <f>IF('The Calc 2.1'!C126="","",'The Calc 2.1'!C126)</f>
        <v/>
      </c>
      <c r="F126" s="225" t="str">
        <f>IF('The Calc 2.1'!D126="","",'The Calc 2.1'!D126)</f>
        <v/>
      </c>
      <c r="G126" s="211" t="str">
        <f t="shared" si="44"/>
        <v/>
      </c>
      <c r="H126" s="212" t="str">
        <f t="shared" si="45"/>
        <v/>
      </c>
      <c r="I126" s="211" t="str">
        <f t="shared" si="46"/>
        <v/>
      </c>
      <c r="J126" s="214" t="str">
        <f t="shared" si="47"/>
        <v/>
      </c>
      <c r="K126" s="213" t="str">
        <f t="shared" si="48"/>
        <v/>
      </c>
      <c r="L126" s="214" t="str">
        <f t="shared" si="49"/>
        <v/>
      </c>
      <c r="M126" s="221" t="str">
        <f t="shared" si="50"/>
        <v/>
      </c>
      <c r="N126" s="222" t="str">
        <f t="shared" si="51"/>
        <v/>
      </c>
      <c r="O126" s="221" t="str">
        <f t="shared" si="52"/>
        <v/>
      </c>
      <c r="P126" s="222" t="str">
        <f t="shared" si="53"/>
        <v/>
      </c>
      <c r="Q126" s="221" t="str">
        <f t="shared" si="54"/>
        <v/>
      </c>
      <c r="R126" s="222" t="str">
        <f t="shared" si="55"/>
        <v/>
      </c>
      <c r="S126" s="15"/>
      <c r="T126" s="15"/>
      <c r="U126" s="32"/>
      <c r="V126" s="32"/>
      <c r="W126" s="32"/>
      <c r="X126" s="32"/>
      <c r="Y126" s="32"/>
    </row>
    <row r="127" spans="1:25" x14ac:dyDescent="0.25">
      <c r="A127" s="11"/>
      <c r="B127" s="206" t="str">
        <f t="shared" si="43"/>
        <v/>
      </c>
      <c r="C127" s="231">
        <f t="shared" si="30"/>
        <v>117</v>
      </c>
      <c r="D127" s="225" t="str">
        <f>IF('The Calc 2.1'!B127="","",'The Calc 2.1'!B127)</f>
        <v/>
      </c>
      <c r="E127" s="239" t="str">
        <f>IF('The Calc 2.1'!C127="","",'The Calc 2.1'!C127)</f>
        <v/>
      </c>
      <c r="F127" s="225" t="str">
        <f>IF('The Calc 2.1'!D127="","",'The Calc 2.1'!D127)</f>
        <v/>
      </c>
      <c r="G127" s="211" t="str">
        <f t="shared" si="44"/>
        <v/>
      </c>
      <c r="H127" s="212" t="str">
        <f t="shared" si="45"/>
        <v/>
      </c>
      <c r="I127" s="211" t="str">
        <f t="shared" si="46"/>
        <v/>
      </c>
      <c r="J127" s="214" t="str">
        <f t="shared" si="47"/>
        <v/>
      </c>
      <c r="K127" s="213" t="str">
        <f t="shared" si="48"/>
        <v/>
      </c>
      <c r="L127" s="214" t="str">
        <f t="shared" si="49"/>
        <v/>
      </c>
      <c r="M127" s="221" t="str">
        <f t="shared" si="50"/>
        <v/>
      </c>
      <c r="N127" s="222" t="str">
        <f t="shared" si="51"/>
        <v/>
      </c>
      <c r="O127" s="221" t="str">
        <f t="shared" si="52"/>
        <v/>
      </c>
      <c r="P127" s="222" t="str">
        <f t="shared" si="53"/>
        <v/>
      </c>
      <c r="Q127" s="221" t="str">
        <f t="shared" si="54"/>
        <v/>
      </c>
      <c r="R127" s="222" t="str">
        <f t="shared" si="55"/>
        <v/>
      </c>
      <c r="S127" s="15"/>
      <c r="T127" s="15"/>
      <c r="U127" s="32"/>
      <c r="V127" s="32"/>
      <c r="W127" s="32"/>
      <c r="X127" s="32"/>
      <c r="Y127" s="32"/>
    </row>
    <row r="128" spans="1:25" x14ac:dyDescent="0.25">
      <c r="A128" s="11"/>
      <c r="B128" s="206" t="str">
        <f t="shared" si="43"/>
        <v/>
      </c>
      <c r="C128" s="231">
        <f t="shared" si="30"/>
        <v>118</v>
      </c>
      <c r="D128" s="225" t="str">
        <f>IF('The Calc 2.1'!B128="","",'The Calc 2.1'!B128)</f>
        <v/>
      </c>
      <c r="E128" s="239" t="str">
        <f>IF('The Calc 2.1'!C128="","",'The Calc 2.1'!C128)</f>
        <v/>
      </c>
      <c r="F128" s="225" t="str">
        <f>IF('The Calc 2.1'!D128="","",'The Calc 2.1'!D128)</f>
        <v/>
      </c>
      <c r="G128" s="211" t="str">
        <f t="shared" si="44"/>
        <v/>
      </c>
      <c r="H128" s="212" t="str">
        <f t="shared" si="45"/>
        <v/>
      </c>
      <c r="I128" s="211" t="str">
        <f t="shared" si="46"/>
        <v/>
      </c>
      <c r="J128" s="214" t="str">
        <f t="shared" si="47"/>
        <v/>
      </c>
      <c r="K128" s="213" t="str">
        <f t="shared" si="48"/>
        <v/>
      </c>
      <c r="L128" s="214" t="str">
        <f t="shared" si="49"/>
        <v/>
      </c>
      <c r="M128" s="221" t="str">
        <f t="shared" si="50"/>
        <v/>
      </c>
      <c r="N128" s="222" t="str">
        <f t="shared" si="51"/>
        <v/>
      </c>
      <c r="O128" s="221" t="str">
        <f t="shared" si="52"/>
        <v/>
      </c>
      <c r="P128" s="222" t="str">
        <f t="shared" si="53"/>
        <v/>
      </c>
      <c r="Q128" s="221" t="str">
        <f t="shared" si="54"/>
        <v/>
      </c>
      <c r="R128" s="222" t="str">
        <f t="shared" si="55"/>
        <v/>
      </c>
      <c r="S128" s="15"/>
      <c r="T128" s="15"/>
      <c r="U128" s="32"/>
      <c r="V128" s="32"/>
      <c r="W128" s="32"/>
      <c r="X128" s="32"/>
      <c r="Y128" s="32"/>
    </row>
    <row r="129" spans="1:25" x14ac:dyDescent="0.25">
      <c r="A129" s="11"/>
      <c r="B129" s="206" t="str">
        <f t="shared" si="43"/>
        <v/>
      </c>
      <c r="C129" s="231">
        <f t="shared" si="30"/>
        <v>119</v>
      </c>
      <c r="D129" s="225" t="str">
        <f>IF('The Calc 2.1'!B129="","",'The Calc 2.1'!B129)</f>
        <v/>
      </c>
      <c r="E129" s="239" t="str">
        <f>IF('The Calc 2.1'!C129="","",'The Calc 2.1'!C129)</f>
        <v/>
      </c>
      <c r="F129" s="225" t="str">
        <f>IF('The Calc 2.1'!D129="","",'The Calc 2.1'!D129)</f>
        <v/>
      </c>
      <c r="G129" s="211" t="str">
        <f t="shared" si="44"/>
        <v/>
      </c>
      <c r="H129" s="212" t="str">
        <f t="shared" si="45"/>
        <v/>
      </c>
      <c r="I129" s="211" t="str">
        <f t="shared" si="46"/>
        <v/>
      </c>
      <c r="J129" s="214" t="str">
        <f t="shared" si="47"/>
        <v/>
      </c>
      <c r="K129" s="213" t="str">
        <f t="shared" si="48"/>
        <v/>
      </c>
      <c r="L129" s="214" t="str">
        <f t="shared" si="49"/>
        <v/>
      </c>
      <c r="M129" s="221" t="str">
        <f t="shared" si="50"/>
        <v/>
      </c>
      <c r="N129" s="222" t="str">
        <f t="shared" si="51"/>
        <v/>
      </c>
      <c r="O129" s="221" t="str">
        <f t="shared" si="52"/>
        <v/>
      </c>
      <c r="P129" s="222" t="str">
        <f t="shared" si="53"/>
        <v/>
      </c>
      <c r="Q129" s="221" t="str">
        <f t="shared" si="54"/>
        <v/>
      </c>
      <c r="R129" s="222" t="str">
        <f t="shared" si="55"/>
        <v/>
      </c>
      <c r="S129" s="15"/>
      <c r="T129" s="15"/>
      <c r="U129" s="32"/>
      <c r="V129" s="32"/>
      <c r="W129" s="32"/>
      <c r="X129" s="32"/>
      <c r="Y129" s="32"/>
    </row>
    <row r="130" spans="1:25" x14ac:dyDescent="0.25">
      <c r="A130" s="11"/>
      <c r="B130" s="206" t="str">
        <f t="shared" si="43"/>
        <v/>
      </c>
      <c r="C130" s="231">
        <f t="shared" si="30"/>
        <v>120</v>
      </c>
      <c r="D130" s="225" t="str">
        <f>IF('The Calc 2.1'!B130="","",'The Calc 2.1'!B130)</f>
        <v/>
      </c>
      <c r="E130" s="239" t="str">
        <f>IF('The Calc 2.1'!C130="","",'The Calc 2.1'!C130)</f>
        <v/>
      </c>
      <c r="F130" s="225" t="str">
        <f>IF('The Calc 2.1'!D130="","",'The Calc 2.1'!D130)</f>
        <v/>
      </c>
      <c r="G130" s="211" t="str">
        <f t="shared" si="44"/>
        <v/>
      </c>
      <c r="H130" s="212" t="str">
        <f t="shared" si="45"/>
        <v/>
      </c>
      <c r="I130" s="211" t="str">
        <f t="shared" si="46"/>
        <v/>
      </c>
      <c r="J130" s="214" t="str">
        <f t="shared" si="47"/>
        <v/>
      </c>
      <c r="K130" s="213" t="str">
        <f t="shared" si="48"/>
        <v/>
      </c>
      <c r="L130" s="214" t="str">
        <f t="shared" si="49"/>
        <v/>
      </c>
      <c r="M130" s="221" t="str">
        <f t="shared" si="50"/>
        <v/>
      </c>
      <c r="N130" s="222" t="str">
        <f t="shared" si="51"/>
        <v/>
      </c>
      <c r="O130" s="221" t="str">
        <f t="shared" si="52"/>
        <v/>
      </c>
      <c r="P130" s="222" t="str">
        <f t="shared" si="53"/>
        <v/>
      </c>
      <c r="Q130" s="221" t="str">
        <f t="shared" si="54"/>
        <v/>
      </c>
      <c r="R130" s="222" t="str">
        <f t="shared" si="55"/>
        <v/>
      </c>
      <c r="S130" s="15"/>
      <c r="T130" s="15"/>
      <c r="U130" s="32"/>
      <c r="V130" s="32"/>
      <c r="W130" s="32"/>
      <c r="X130" s="32"/>
      <c r="Y130" s="32"/>
    </row>
    <row r="131" spans="1:25" x14ac:dyDescent="0.25">
      <c r="A131" s="11"/>
      <c r="B131" s="206" t="str">
        <f t="shared" si="43"/>
        <v/>
      </c>
      <c r="C131" s="231">
        <f t="shared" si="30"/>
        <v>121</v>
      </c>
      <c r="D131" s="225" t="str">
        <f>IF('The Calc 2.1'!B131="","",'The Calc 2.1'!B131)</f>
        <v/>
      </c>
      <c r="E131" s="239" t="str">
        <f>IF('The Calc 2.1'!C131="","",'The Calc 2.1'!C131)</f>
        <v/>
      </c>
      <c r="F131" s="225" t="str">
        <f>IF('The Calc 2.1'!D131="","",'The Calc 2.1'!D131)</f>
        <v/>
      </c>
      <c r="G131" s="211" t="str">
        <f t="shared" si="44"/>
        <v/>
      </c>
      <c r="H131" s="212" t="str">
        <f t="shared" si="45"/>
        <v/>
      </c>
      <c r="I131" s="211" t="str">
        <f t="shared" si="46"/>
        <v/>
      </c>
      <c r="J131" s="214" t="str">
        <f t="shared" si="47"/>
        <v/>
      </c>
      <c r="K131" s="213" t="str">
        <f t="shared" si="48"/>
        <v/>
      </c>
      <c r="L131" s="214" t="str">
        <f t="shared" si="49"/>
        <v/>
      </c>
      <c r="M131" s="221" t="str">
        <f t="shared" si="50"/>
        <v/>
      </c>
      <c r="N131" s="222" t="str">
        <f t="shared" si="51"/>
        <v/>
      </c>
      <c r="O131" s="221" t="str">
        <f t="shared" si="52"/>
        <v/>
      </c>
      <c r="P131" s="222" t="str">
        <f t="shared" si="53"/>
        <v/>
      </c>
      <c r="Q131" s="221" t="str">
        <f t="shared" si="54"/>
        <v/>
      </c>
      <c r="R131" s="222" t="str">
        <f t="shared" si="55"/>
        <v/>
      </c>
      <c r="S131" s="15"/>
      <c r="T131" s="15"/>
      <c r="U131" s="32"/>
      <c r="V131" s="32"/>
      <c r="W131" s="32"/>
      <c r="X131" s="32"/>
      <c r="Y131" s="32"/>
    </row>
    <row r="132" spans="1:25" x14ac:dyDescent="0.25">
      <c r="A132" s="11"/>
      <c r="B132" s="206" t="str">
        <f t="shared" si="43"/>
        <v/>
      </c>
      <c r="C132" s="231">
        <f t="shared" si="30"/>
        <v>122</v>
      </c>
      <c r="D132" s="225" t="str">
        <f>IF('The Calc 2.1'!B132="","",'The Calc 2.1'!B132)</f>
        <v/>
      </c>
      <c r="E132" s="239" t="str">
        <f>IF('The Calc 2.1'!C132="","",'The Calc 2.1'!C132)</f>
        <v/>
      </c>
      <c r="F132" s="225" t="str">
        <f>IF('The Calc 2.1'!D132="","",'The Calc 2.1'!D132)</f>
        <v/>
      </c>
      <c r="G132" s="211" t="str">
        <f t="shared" si="44"/>
        <v/>
      </c>
      <c r="H132" s="212" t="str">
        <f t="shared" si="45"/>
        <v/>
      </c>
      <c r="I132" s="211" t="str">
        <f t="shared" si="46"/>
        <v/>
      </c>
      <c r="J132" s="214" t="str">
        <f t="shared" si="47"/>
        <v/>
      </c>
      <c r="K132" s="213" t="str">
        <f t="shared" si="48"/>
        <v/>
      </c>
      <c r="L132" s="214" t="str">
        <f t="shared" si="49"/>
        <v/>
      </c>
      <c r="M132" s="221" t="str">
        <f t="shared" si="50"/>
        <v/>
      </c>
      <c r="N132" s="222" t="str">
        <f t="shared" si="51"/>
        <v/>
      </c>
      <c r="O132" s="221" t="str">
        <f t="shared" si="52"/>
        <v/>
      </c>
      <c r="P132" s="222" t="str">
        <f t="shared" si="53"/>
        <v/>
      </c>
      <c r="Q132" s="221" t="str">
        <f t="shared" si="54"/>
        <v/>
      </c>
      <c r="R132" s="222" t="str">
        <f t="shared" si="55"/>
        <v/>
      </c>
      <c r="S132" s="15"/>
      <c r="T132" s="15"/>
      <c r="U132" s="32"/>
      <c r="V132" s="32"/>
      <c r="W132" s="32"/>
      <c r="X132" s="32"/>
      <c r="Y132" s="32"/>
    </row>
    <row r="133" spans="1:25" x14ac:dyDescent="0.25">
      <c r="A133" s="11"/>
      <c r="B133" s="206" t="str">
        <f t="shared" si="43"/>
        <v/>
      </c>
      <c r="C133" s="231">
        <f t="shared" si="30"/>
        <v>123</v>
      </c>
      <c r="D133" s="225" t="str">
        <f>IF('The Calc 2.1'!B133="","",'The Calc 2.1'!B133)</f>
        <v/>
      </c>
      <c r="E133" s="239" t="str">
        <f>IF('The Calc 2.1'!C133="","",'The Calc 2.1'!C133)</f>
        <v/>
      </c>
      <c r="F133" s="225" t="str">
        <f>IF('The Calc 2.1'!D133="","",'The Calc 2.1'!D133)</f>
        <v/>
      </c>
      <c r="G133" s="211" t="str">
        <f t="shared" si="44"/>
        <v/>
      </c>
      <c r="H133" s="212" t="str">
        <f t="shared" si="45"/>
        <v/>
      </c>
      <c r="I133" s="211" t="str">
        <f t="shared" si="46"/>
        <v/>
      </c>
      <c r="J133" s="214" t="str">
        <f t="shared" si="47"/>
        <v/>
      </c>
      <c r="K133" s="213" t="str">
        <f t="shared" si="48"/>
        <v/>
      </c>
      <c r="L133" s="214" t="str">
        <f t="shared" si="49"/>
        <v/>
      </c>
      <c r="M133" s="221" t="str">
        <f t="shared" si="50"/>
        <v/>
      </c>
      <c r="N133" s="222" t="str">
        <f t="shared" si="51"/>
        <v/>
      </c>
      <c r="O133" s="221" t="str">
        <f t="shared" si="52"/>
        <v/>
      </c>
      <c r="P133" s="222" t="str">
        <f t="shared" si="53"/>
        <v/>
      </c>
      <c r="Q133" s="221" t="str">
        <f t="shared" si="54"/>
        <v/>
      </c>
      <c r="R133" s="222" t="str">
        <f t="shared" si="55"/>
        <v/>
      </c>
      <c r="S133" s="15"/>
      <c r="T133" s="15"/>
      <c r="U133" s="32"/>
      <c r="V133" s="32"/>
      <c r="W133" s="32"/>
      <c r="X133" s="32"/>
      <c r="Y133" s="32"/>
    </row>
    <row r="134" spans="1:25" x14ac:dyDescent="0.25">
      <c r="A134" s="11"/>
      <c r="B134" s="206" t="str">
        <f t="shared" si="43"/>
        <v/>
      </c>
      <c r="C134" s="231">
        <f t="shared" si="30"/>
        <v>124</v>
      </c>
      <c r="D134" s="225" t="str">
        <f>IF('The Calc 2.1'!B134="","",'The Calc 2.1'!B134)</f>
        <v/>
      </c>
      <c r="E134" s="239" t="str">
        <f>IF('The Calc 2.1'!C134="","",'The Calc 2.1'!C134)</f>
        <v/>
      </c>
      <c r="F134" s="225" t="str">
        <f>IF('The Calc 2.1'!D134="","",'The Calc 2.1'!D134)</f>
        <v/>
      </c>
      <c r="G134" s="211" t="str">
        <f t="shared" si="44"/>
        <v/>
      </c>
      <c r="H134" s="212" t="str">
        <f t="shared" si="45"/>
        <v/>
      </c>
      <c r="I134" s="211" t="str">
        <f t="shared" si="46"/>
        <v/>
      </c>
      <c r="J134" s="214" t="str">
        <f t="shared" si="47"/>
        <v/>
      </c>
      <c r="K134" s="213" t="str">
        <f t="shared" si="48"/>
        <v/>
      </c>
      <c r="L134" s="214" t="str">
        <f t="shared" si="49"/>
        <v/>
      </c>
      <c r="M134" s="221" t="str">
        <f t="shared" si="50"/>
        <v/>
      </c>
      <c r="N134" s="222" t="str">
        <f t="shared" si="51"/>
        <v/>
      </c>
      <c r="O134" s="221" t="str">
        <f t="shared" si="52"/>
        <v/>
      </c>
      <c r="P134" s="222" t="str">
        <f t="shared" si="53"/>
        <v/>
      </c>
      <c r="Q134" s="221" t="str">
        <f t="shared" si="54"/>
        <v/>
      </c>
      <c r="R134" s="222" t="str">
        <f t="shared" si="55"/>
        <v/>
      </c>
      <c r="S134" s="15"/>
      <c r="T134" s="15"/>
      <c r="U134" s="32"/>
      <c r="V134" s="32"/>
      <c r="W134" s="32"/>
      <c r="X134" s="32"/>
      <c r="Y134" s="32"/>
    </row>
    <row r="135" spans="1:25" x14ac:dyDescent="0.25">
      <c r="A135" s="11"/>
      <c r="B135" s="206" t="str">
        <f t="shared" si="43"/>
        <v/>
      </c>
      <c r="C135" s="231">
        <f t="shared" si="30"/>
        <v>125</v>
      </c>
      <c r="D135" s="225" t="str">
        <f>IF('The Calc 2.1'!B135="","",'The Calc 2.1'!B135)</f>
        <v/>
      </c>
      <c r="E135" s="239" t="str">
        <f>IF('The Calc 2.1'!C135="","",'The Calc 2.1'!C135)</f>
        <v/>
      </c>
      <c r="F135" s="225" t="str">
        <f>IF('The Calc 2.1'!D135="","",'The Calc 2.1'!D135)</f>
        <v/>
      </c>
      <c r="G135" s="211" t="str">
        <f t="shared" si="44"/>
        <v/>
      </c>
      <c r="H135" s="212" t="str">
        <f t="shared" si="45"/>
        <v/>
      </c>
      <c r="I135" s="211" t="str">
        <f t="shared" si="46"/>
        <v/>
      </c>
      <c r="J135" s="214" t="str">
        <f t="shared" si="47"/>
        <v/>
      </c>
      <c r="K135" s="213" t="str">
        <f t="shared" si="48"/>
        <v/>
      </c>
      <c r="L135" s="214" t="str">
        <f t="shared" si="49"/>
        <v/>
      </c>
      <c r="M135" s="221" t="str">
        <f t="shared" si="50"/>
        <v/>
      </c>
      <c r="N135" s="222" t="str">
        <f t="shared" si="51"/>
        <v/>
      </c>
      <c r="O135" s="221" t="str">
        <f t="shared" si="52"/>
        <v/>
      </c>
      <c r="P135" s="222" t="str">
        <f t="shared" si="53"/>
        <v/>
      </c>
      <c r="Q135" s="221" t="str">
        <f t="shared" si="54"/>
        <v/>
      </c>
      <c r="R135" s="222" t="str">
        <f t="shared" si="55"/>
        <v/>
      </c>
      <c r="S135" s="15"/>
      <c r="T135" s="15"/>
      <c r="U135" s="32"/>
      <c r="V135" s="32"/>
      <c r="W135" s="32"/>
      <c r="X135" s="32"/>
      <c r="Y135" s="32"/>
    </row>
    <row r="136" spans="1:25" x14ac:dyDescent="0.25">
      <c r="A136" s="11"/>
      <c r="B136" s="206" t="str">
        <f t="shared" si="43"/>
        <v/>
      </c>
      <c r="C136" s="231">
        <f t="shared" si="30"/>
        <v>126</v>
      </c>
      <c r="D136" s="225" t="str">
        <f>IF('The Calc 2.1'!B136="","",'The Calc 2.1'!B136)</f>
        <v/>
      </c>
      <c r="E136" s="239" t="str">
        <f>IF('The Calc 2.1'!C136="","",'The Calc 2.1'!C136)</f>
        <v/>
      </c>
      <c r="F136" s="225" t="str">
        <f>IF('The Calc 2.1'!D136="","",'The Calc 2.1'!D136)</f>
        <v/>
      </c>
      <c r="G136" s="211" t="str">
        <f t="shared" si="44"/>
        <v/>
      </c>
      <c r="H136" s="212" t="str">
        <f t="shared" si="45"/>
        <v/>
      </c>
      <c r="I136" s="211" t="str">
        <f t="shared" si="46"/>
        <v/>
      </c>
      <c r="J136" s="214" t="str">
        <f t="shared" si="47"/>
        <v/>
      </c>
      <c r="K136" s="213" t="str">
        <f t="shared" si="48"/>
        <v/>
      </c>
      <c r="L136" s="214" t="str">
        <f t="shared" si="49"/>
        <v/>
      </c>
      <c r="M136" s="221" t="str">
        <f t="shared" si="50"/>
        <v/>
      </c>
      <c r="N136" s="222" t="str">
        <f t="shared" si="51"/>
        <v/>
      </c>
      <c r="O136" s="221" t="str">
        <f t="shared" si="52"/>
        <v/>
      </c>
      <c r="P136" s="222" t="str">
        <f t="shared" si="53"/>
        <v/>
      </c>
      <c r="Q136" s="221" t="str">
        <f t="shared" si="54"/>
        <v/>
      </c>
      <c r="R136" s="222" t="str">
        <f t="shared" si="55"/>
        <v/>
      </c>
      <c r="S136" s="15"/>
      <c r="T136" s="15"/>
      <c r="U136" s="32"/>
      <c r="V136" s="32"/>
      <c r="W136" s="32"/>
      <c r="X136" s="32"/>
      <c r="Y136" s="32"/>
    </row>
    <row r="137" spans="1:25" x14ac:dyDescent="0.25">
      <c r="A137" s="11"/>
      <c r="B137" s="206" t="str">
        <f t="shared" si="43"/>
        <v/>
      </c>
      <c r="C137" s="231">
        <f t="shared" si="30"/>
        <v>127</v>
      </c>
      <c r="D137" s="225" t="str">
        <f>IF('The Calc 2.1'!B137="","",'The Calc 2.1'!B137)</f>
        <v/>
      </c>
      <c r="E137" s="239" t="str">
        <f>IF('The Calc 2.1'!C137="","",'The Calc 2.1'!C137)</f>
        <v/>
      </c>
      <c r="F137" s="225" t="str">
        <f>IF('The Calc 2.1'!D137="","",'The Calc 2.1'!D137)</f>
        <v/>
      </c>
      <c r="G137" s="211" t="str">
        <f t="shared" si="44"/>
        <v/>
      </c>
      <c r="H137" s="212" t="str">
        <f t="shared" si="45"/>
        <v/>
      </c>
      <c r="I137" s="211" t="str">
        <f t="shared" si="46"/>
        <v/>
      </c>
      <c r="J137" s="214" t="str">
        <f t="shared" si="47"/>
        <v/>
      </c>
      <c r="K137" s="213" t="str">
        <f t="shared" si="48"/>
        <v/>
      </c>
      <c r="L137" s="214" t="str">
        <f t="shared" si="49"/>
        <v/>
      </c>
      <c r="M137" s="221" t="str">
        <f t="shared" si="50"/>
        <v/>
      </c>
      <c r="N137" s="222" t="str">
        <f t="shared" si="51"/>
        <v/>
      </c>
      <c r="O137" s="221" t="str">
        <f t="shared" si="52"/>
        <v/>
      </c>
      <c r="P137" s="222" t="str">
        <f t="shared" si="53"/>
        <v/>
      </c>
      <c r="Q137" s="221" t="str">
        <f t="shared" si="54"/>
        <v/>
      </c>
      <c r="R137" s="222" t="str">
        <f t="shared" si="55"/>
        <v/>
      </c>
      <c r="S137" s="15"/>
      <c r="T137" s="15"/>
      <c r="U137" s="32"/>
      <c r="V137" s="32"/>
      <c r="W137" s="32"/>
      <c r="X137" s="32"/>
      <c r="Y137" s="32"/>
    </row>
    <row r="138" spans="1:25" x14ac:dyDescent="0.25">
      <c r="A138" s="11"/>
      <c r="B138" s="206" t="str">
        <f t="shared" si="43"/>
        <v/>
      </c>
      <c r="C138" s="231">
        <f t="shared" si="30"/>
        <v>128</v>
      </c>
      <c r="D138" s="225" t="str">
        <f>IF('The Calc 2.1'!B138="","",'The Calc 2.1'!B138)</f>
        <v/>
      </c>
      <c r="E138" s="239" t="str">
        <f>IF('The Calc 2.1'!C138="","",'The Calc 2.1'!C138)</f>
        <v/>
      </c>
      <c r="F138" s="225" t="str">
        <f>IF('The Calc 2.1'!D138="","",'The Calc 2.1'!D138)</f>
        <v/>
      </c>
      <c r="G138" s="211" t="str">
        <f t="shared" si="44"/>
        <v/>
      </c>
      <c r="H138" s="212" t="str">
        <f t="shared" si="45"/>
        <v/>
      </c>
      <c r="I138" s="211" t="str">
        <f t="shared" si="46"/>
        <v/>
      </c>
      <c r="J138" s="214" t="str">
        <f t="shared" si="47"/>
        <v/>
      </c>
      <c r="K138" s="213" t="str">
        <f t="shared" si="48"/>
        <v/>
      </c>
      <c r="L138" s="214" t="str">
        <f t="shared" si="49"/>
        <v/>
      </c>
      <c r="M138" s="221" t="str">
        <f t="shared" si="50"/>
        <v/>
      </c>
      <c r="N138" s="222" t="str">
        <f t="shared" si="51"/>
        <v/>
      </c>
      <c r="O138" s="221" t="str">
        <f t="shared" si="52"/>
        <v/>
      </c>
      <c r="P138" s="222" t="str">
        <f t="shared" si="53"/>
        <v/>
      </c>
      <c r="Q138" s="221" t="str">
        <f t="shared" si="54"/>
        <v/>
      </c>
      <c r="R138" s="222" t="str">
        <f t="shared" si="55"/>
        <v/>
      </c>
      <c r="S138" s="15"/>
      <c r="T138" s="15"/>
      <c r="U138" s="32"/>
      <c r="V138" s="32"/>
      <c r="W138" s="32"/>
      <c r="X138" s="32"/>
      <c r="Y138" s="32"/>
    </row>
    <row r="139" spans="1:25" x14ac:dyDescent="0.25">
      <c r="A139" s="11"/>
      <c r="B139" s="206" t="str">
        <f t="shared" ref="B139:B170" si="56">IF(prevalidifier*postvalidifier=1,IF(exclusion="","No",exclusion),IF(idblankchek=0,"","Yes"))</f>
        <v/>
      </c>
      <c r="C139" s="231">
        <f t="shared" ref="C139:C202" si="57">C140-1</f>
        <v>129</v>
      </c>
      <c r="D139" s="225" t="str">
        <f>IF('The Calc 2.1'!B139="","",'The Calc 2.1'!B139)</f>
        <v/>
      </c>
      <c r="E139" s="239" t="str">
        <f>IF('The Calc 2.1'!C139="","",'The Calc 2.1'!C139)</f>
        <v/>
      </c>
      <c r="F139" s="225" t="str">
        <f>IF('The Calc 2.1'!D139="","",'The Calc 2.1'!D139)</f>
        <v/>
      </c>
      <c r="G139" s="211" t="str">
        <f t="shared" ref="G139:G170" si="58">IF(combivalidifier=1,preMag,"")</f>
        <v/>
      </c>
      <c r="H139" s="212" t="str">
        <f t="shared" ref="H139:H170" si="59">IF(combivalidifier=1,preAxis,"")</f>
        <v/>
      </c>
      <c r="I139" s="211" t="str">
        <f t="shared" ref="I139:I170" si="60">IF(combivalidifier=1,postMag,"")</f>
        <v/>
      </c>
      <c r="J139" s="214" t="str">
        <f t="shared" ref="J139:J170" si="61">IF(combivalidifier=1,postAxis,"")</f>
        <v/>
      </c>
      <c r="K139" s="213" t="str">
        <f t="shared" ref="K139:K170" si="62">IF(combivalidifier=1,siaMag,"")</f>
        <v/>
      </c>
      <c r="L139" s="214" t="str">
        <f t="shared" ref="L139:L170" si="63">IF(combivalidifier=1,SIAaxis,"")</f>
        <v/>
      </c>
      <c r="M139" s="221" t="str">
        <f t="shared" ref="M139:M170" si="64">IF(combivalidifier=1,prex,"")</f>
        <v/>
      </c>
      <c r="N139" s="222" t="str">
        <f t="shared" ref="N139:N170" si="65">IF(combivalidifier=1,prey,"")</f>
        <v/>
      </c>
      <c r="O139" s="221" t="str">
        <f t="shared" ref="O139:O170" si="66">IF(combivalidifier=1,postx,"")</f>
        <v/>
      </c>
      <c r="P139" s="222" t="str">
        <f t="shared" ref="P139:P170" si="67">IF(combivalidifier=1,posty,"")</f>
        <v/>
      </c>
      <c r="Q139" s="221" t="str">
        <f t="shared" ref="Q139:Q170" si="68">IF(combivalidifier=1,siax,"")</f>
        <v/>
      </c>
      <c r="R139" s="222" t="str">
        <f t="shared" ref="R139:R170" si="69">IF(combivalidifier=1,siay,"")</f>
        <v/>
      </c>
      <c r="S139" s="15"/>
      <c r="T139" s="15"/>
      <c r="U139" s="32"/>
      <c r="V139" s="32"/>
      <c r="W139" s="32"/>
      <c r="X139" s="32"/>
      <c r="Y139" s="32"/>
    </row>
    <row r="140" spans="1:25" x14ac:dyDescent="0.25">
      <c r="A140" s="11"/>
      <c r="B140" s="206" t="str">
        <f t="shared" si="56"/>
        <v/>
      </c>
      <c r="C140" s="231">
        <f t="shared" si="57"/>
        <v>130</v>
      </c>
      <c r="D140" s="225" t="str">
        <f>IF('The Calc 2.1'!B140="","",'The Calc 2.1'!B140)</f>
        <v/>
      </c>
      <c r="E140" s="239" t="str">
        <f>IF('The Calc 2.1'!C140="","",'The Calc 2.1'!C140)</f>
        <v/>
      </c>
      <c r="F140" s="225" t="str">
        <f>IF('The Calc 2.1'!D140="","",'The Calc 2.1'!D140)</f>
        <v/>
      </c>
      <c r="G140" s="211" t="str">
        <f t="shared" si="58"/>
        <v/>
      </c>
      <c r="H140" s="212" t="str">
        <f t="shared" si="59"/>
        <v/>
      </c>
      <c r="I140" s="211" t="str">
        <f t="shared" si="60"/>
        <v/>
      </c>
      <c r="J140" s="214" t="str">
        <f t="shared" si="61"/>
        <v/>
      </c>
      <c r="K140" s="213" t="str">
        <f t="shared" si="62"/>
        <v/>
      </c>
      <c r="L140" s="214" t="str">
        <f t="shared" si="63"/>
        <v/>
      </c>
      <c r="M140" s="221" t="str">
        <f t="shared" si="64"/>
        <v/>
      </c>
      <c r="N140" s="222" t="str">
        <f t="shared" si="65"/>
        <v/>
      </c>
      <c r="O140" s="221" t="str">
        <f t="shared" si="66"/>
        <v/>
      </c>
      <c r="P140" s="222" t="str">
        <f t="shared" si="67"/>
        <v/>
      </c>
      <c r="Q140" s="221" t="str">
        <f t="shared" si="68"/>
        <v/>
      </c>
      <c r="R140" s="222" t="str">
        <f t="shared" si="69"/>
        <v/>
      </c>
      <c r="S140" s="15"/>
      <c r="T140" s="15"/>
      <c r="U140" s="32"/>
      <c r="V140" s="32"/>
      <c r="W140" s="32"/>
      <c r="X140" s="32"/>
      <c r="Y140" s="32"/>
    </row>
    <row r="141" spans="1:25" x14ac:dyDescent="0.25">
      <c r="A141" s="11"/>
      <c r="B141" s="206" t="str">
        <f t="shared" si="56"/>
        <v/>
      </c>
      <c r="C141" s="231">
        <f t="shared" si="57"/>
        <v>131</v>
      </c>
      <c r="D141" s="225" t="str">
        <f>IF('The Calc 2.1'!B141="","",'The Calc 2.1'!B141)</f>
        <v/>
      </c>
      <c r="E141" s="239" t="str">
        <f>IF('The Calc 2.1'!C141="","",'The Calc 2.1'!C141)</f>
        <v/>
      </c>
      <c r="F141" s="225" t="str">
        <f>IF('The Calc 2.1'!D141="","",'The Calc 2.1'!D141)</f>
        <v/>
      </c>
      <c r="G141" s="211" t="str">
        <f t="shared" si="58"/>
        <v/>
      </c>
      <c r="H141" s="212" t="str">
        <f t="shared" si="59"/>
        <v/>
      </c>
      <c r="I141" s="211" t="str">
        <f t="shared" si="60"/>
        <v/>
      </c>
      <c r="J141" s="214" t="str">
        <f t="shared" si="61"/>
        <v/>
      </c>
      <c r="K141" s="213" t="str">
        <f t="shared" si="62"/>
        <v/>
      </c>
      <c r="L141" s="214" t="str">
        <f t="shared" si="63"/>
        <v/>
      </c>
      <c r="M141" s="221" t="str">
        <f t="shared" si="64"/>
        <v/>
      </c>
      <c r="N141" s="222" t="str">
        <f t="shared" si="65"/>
        <v/>
      </c>
      <c r="O141" s="221" t="str">
        <f t="shared" si="66"/>
        <v/>
      </c>
      <c r="P141" s="222" t="str">
        <f t="shared" si="67"/>
        <v/>
      </c>
      <c r="Q141" s="221" t="str">
        <f t="shared" si="68"/>
        <v/>
      </c>
      <c r="R141" s="222" t="str">
        <f t="shared" si="69"/>
        <v/>
      </c>
      <c r="S141" s="15"/>
      <c r="T141" s="15"/>
      <c r="U141" s="32"/>
      <c r="V141" s="32"/>
      <c r="W141" s="32"/>
      <c r="X141" s="32"/>
      <c r="Y141" s="32"/>
    </row>
    <row r="142" spans="1:25" x14ac:dyDescent="0.25">
      <c r="A142" s="11"/>
      <c r="B142" s="206" t="str">
        <f t="shared" si="56"/>
        <v/>
      </c>
      <c r="C142" s="231">
        <f t="shared" si="57"/>
        <v>132</v>
      </c>
      <c r="D142" s="225" t="str">
        <f>IF('The Calc 2.1'!B142="","",'The Calc 2.1'!B142)</f>
        <v/>
      </c>
      <c r="E142" s="239" t="str">
        <f>IF('The Calc 2.1'!C142="","",'The Calc 2.1'!C142)</f>
        <v/>
      </c>
      <c r="F142" s="225" t="str">
        <f>IF('The Calc 2.1'!D142="","",'The Calc 2.1'!D142)</f>
        <v/>
      </c>
      <c r="G142" s="211" t="str">
        <f t="shared" si="58"/>
        <v/>
      </c>
      <c r="H142" s="212" t="str">
        <f t="shared" si="59"/>
        <v/>
      </c>
      <c r="I142" s="211" t="str">
        <f t="shared" si="60"/>
        <v/>
      </c>
      <c r="J142" s="214" t="str">
        <f t="shared" si="61"/>
        <v/>
      </c>
      <c r="K142" s="213" t="str">
        <f t="shared" si="62"/>
        <v/>
      </c>
      <c r="L142" s="214" t="str">
        <f t="shared" si="63"/>
        <v/>
      </c>
      <c r="M142" s="221" t="str">
        <f t="shared" si="64"/>
        <v/>
      </c>
      <c r="N142" s="222" t="str">
        <f t="shared" si="65"/>
        <v/>
      </c>
      <c r="O142" s="221" t="str">
        <f t="shared" si="66"/>
        <v/>
      </c>
      <c r="P142" s="222" t="str">
        <f t="shared" si="67"/>
        <v/>
      </c>
      <c r="Q142" s="221" t="str">
        <f t="shared" si="68"/>
        <v/>
      </c>
      <c r="R142" s="222" t="str">
        <f t="shared" si="69"/>
        <v/>
      </c>
      <c r="S142" s="15"/>
      <c r="T142" s="15"/>
      <c r="U142" s="32"/>
      <c r="V142" s="32"/>
      <c r="W142" s="32"/>
      <c r="X142" s="32"/>
      <c r="Y142" s="32"/>
    </row>
    <row r="143" spans="1:25" x14ac:dyDescent="0.25">
      <c r="A143" s="11"/>
      <c r="B143" s="206" t="str">
        <f t="shared" si="56"/>
        <v/>
      </c>
      <c r="C143" s="231">
        <f t="shared" si="57"/>
        <v>133</v>
      </c>
      <c r="D143" s="225" t="str">
        <f>IF('The Calc 2.1'!B143="","",'The Calc 2.1'!B143)</f>
        <v/>
      </c>
      <c r="E143" s="239" t="str">
        <f>IF('The Calc 2.1'!C143="","",'The Calc 2.1'!C143)</f>
        <v/>
      </c>
      <c r="F143" s="225" t="str">
        <f>IF('The Calc 2.1'!D143="","",'The Calc 2.1'!D143)</f>
        <v/>
      </c>
      <c r="G143" s="211" t="str">
        <f t="shared" si="58"/>
        <v/>
      </c>
      <c r="H143" s="212" t="str">
        <f t="shared" si="59"/>
        <v/>
      </c>
      <c r="I143" s="211" t="str">
        <f t="shared" si="60"/>
        <v/>
      </c>
      <c r="J143" s="214" t="str">
        <f t="shared" si="61"/>
        <v/>
      </c>
      <c r="K143" s="213" t="str">
        <f t="shared" si="62"/>
        <v/>
      </c>
      <c r="L143" s="214" t="str">
        <f t="shared" si="63"/>
        <v/>
      </c>
      <c r="M143" s="221" t="str">
        <f t="shared" si="64"/>
        <v/>
      </c>
      <c r="N143" s="222" t="str">
        <f t="shared" si="65"/>
        <v/>
      </c>
      <c r="O143" s="221" t="str">
        <f t="shared" si="66"/>
        <v/>
      </c>
      <c r="P143" s="222" t="str">
        <f t="shared" si="67"/>
        <v/>
      </c>
      <c r="Q143" s="221" t="str">
        <f t="shared" si="68"/>
        <v/>
      </c>
      <c r="R143" s="222" t="str">
        <f t="shared" si="69"/>
        <v/>
      </c>
      <c r="S143" s="15"/>
      <c r="T143" s="15"/>
      <c r="U143" s="32"/>
      <c r="V143" s="32"/>
      <c r="W143" s="32"/>
      <c r="X143" s="32"/>
      <c r="Y143" s="32"/>
    </row>
    <row r="144" spans="1:25" x14ac:dyDescent="0.25">
      <c r="A144" s="11"/>
      <c r="B144" s="206" t="str">
        <f t="shared" si="56"/>
        <v/>
      </c>
      <c r="C144" s="231">
        <f t="shared" si="57"/>
        <v>134</v>
      </c>
      <c r="D144" s="225" t="str">
        <f>IF('The Calc 2.1'!B144="","",'The Calc 2.1'!B144)</f>
        <v/>
      </c>
      <c r="E144" s="239" t="str">
        <f>IF('The Calc 2.1'!C144="","",'The Calc 2.1'!C144)</f>
        <v/>
      </c>
      <c r="F144" s="225" t="str">
        <f>IF('The Calc 2.1'!D144="","",'The Calc 2.1'!D144)</f>
        <v/>
      </c>
      <c r="G144" s="211" t="str">
        <f t="shared" si="58"/>
        <v/>
      </c>
      <c r="H144" s="212" t="str">
        <f t="shared" si="59"/>
        <v/>
      </c>
      <c r="I144" s="211" t="str">
        <f t="shared" si="60"/>
        <v/>
      </c>
      <c r="J144" s="214" t="str">
        <f t="shared" si="61"/>
        <v/>
      </c>
      <c r="K144" s="213" t="str">
        <f t="shared" si="62"/>
        <v/>
      </c>
      <c r="L144" s="214" t="str">
        <f t="shared" si="63"/>
        <v/>
      </c>
      <c r="M144" s="221" t="str">
        <f t="shared" si="64"/>
        <v/>
      </c>
      <c r="N144" s="222" t="str">
        <f t="shared" si="65"/>
        <v/>
      </c>
      <c r="O144" s="221" t="str">
        <f t="shared" si="66"/>
        <v/>
      </c>
      <c r="P144" s="222" t="str">
        <f t="shared" si="67"/>
        <v/>
      </c>
      <c r="Q144" s="221" t="str">
        <f t="shared" si="68"/>
        <v/>
      </c>
      <c r="R144" s="222" t="str">
        <f t="shared" si="69"/>
        <v/>
      </c>
      <c r="S144" s="15"/>
      <c r="T144" s="15"/>
      <c r="U144" s="32"/>
      <c r="V144" s="32"/>
      <c r="W144" s="32"/>
      <c r="X144" s="32"/>
      <c r="Y144" s="32"/>
    </row>
    <row r="145" spans="1:25" x14ac:dyDescent="0.25">
      <c r="A145" s="11"/>
      <c r="B145" s="206" t="str">
        <f t="shared" si="56"/>
        <v/>
      </c>
      <c r="C145" s="231">
        <f t="shared" si="57"/>
        <v>135</v>
      </c>
      <c r="D145" s="225" t="str">
        <f>IF('The Calc 2.1'!B145="","",'The Calc 2.1'!B145)</f>
        <v/>
      </c>
      <c r="E145" s="239" t="str">
        <f>IF('The Calc 2.1'!C145="","",'The Calc 2.1'!C145)</f>
        <v/>
      </c>
      <c r="F145" s="225" t="str">
        <f>IF('The Calc 2.1'!D145="","",'The Calc 2.1'!D145)</f>
        <v/>
      </c>
      <c r="G145" s="211" t="str">
        <f t="shared" si="58"/>
        <v/>
      </c>
      <c r="H145" s="212" t="str">
        <f t="shared" si="59"/>
        <v/>
      </c>
      <c r="I145" s="211" t="str">
        <f t="shared" si="60"/>
        <v/>
      </c>
      <c r="J145" s="214" t="str">
        <f t="shared" si="61"/>
        <v/>
      </c>
      <c r="K145" s="213" t="str">
        <f t="shared" si="62"/>
        <v/>
      </c>
      <c r="L145" s="214" t="str">
        <f t="shared" si="63"/>
        <v/>
      </c>
      <c r="M145" s="221" t="str">
        <f t="shared" si="64"/>
        <v/>
      </c>
      <c r="N145" s="222" t="str">
        <f t="shared" si="65"/>
        <v/>
      </c>
      <c r="O145" s="221" t="str">
        <f t="shared" si="66"/>
        <v/>
      </c>
      <c r="P145" s="222" t="str">
        <f t="shared" si="67"/>
        <v/>
      </c>
      <c r="Q145" s="221" t="str">
        <f t="shared" si="68"/>
        <v/>
      </c>
      <c r="R145" s="222" t="str">
        <f t="shared" si="69"/>
        <v/>
      </c>
      <c r="S145" s="15"/>
      <c r="T145" s="15"/>
      <c r="U145" s="32"/>
      <c r="V145" s="32"/>
      <c r="W145" s="32"/>
      <c r="X145" s="32"/>
      <c r="Y145" s="32"/>
    </row>
    <row r="146" spans="1:25" x14ac:dyDescent="0.25">
      <c r="A146" s="11"/>
      <c r="B146" s="206" t="str">
        <f t="shared" si="56"/>
        <v/>
      </c>
      <c r="C146" s="231">
        <f t="shared" si="57"/>
        <v>136</v>
      </c>
      <c r="D146" s="225" t="str">
        <f>IF('The Calc 2.1'!B146="","",'The Calc 2.1'!B146)</f>
        <v/>
      </c>
      <c r="E146" s="239" t="str">
        <f>IF('The Calc 2.1'!C146="","",'The Calc 2.1'!C146)</f>
        <v/>
      </c>
      <c r="F146" s="225" t="str">
        <f>IF('The Calc 2.1'!D146="","",'The Calc 2.1'!D146)</f>
        <v/>
      </c>
      <c r="G146" s="211" t="str">
        <f t="shared" si="58"/>
        <v/>
      </c>
      <c r="H146" s="212" t="str">
        <f t="shared" si="59"/>
        <v/>
      </c>
      <c r="I146" s="211" t="str">
        <f t="shared" si="60"/>
        <v/>
      </c>
      <c r="J146" s="214" t="str">
        <f t="shared" si="61"/>
        <v/>
      </c>
      <c r="K146" s="213" t="str">
        <f t="shared" si="62"/>
        <v/>
      </c>
      <c r="L146" s="214" t="str">
        <f t="shared" si="63"/>
        <v/>
      </c>
      <c r="M146" s="221" t="str">
        <f t="shared" si="64"/>
        <v/>
      </c>
      <c r="N146" s="222" t="str">
        <f t="shared" si="65"/>
        <v/>
      </c>
      <c r="O146" s="221" t="str">
        <f t="shared" si="66"/>
        <v/>
      </c>
      <c r="P146" s="222" t="str">
        <f t="shared" si="67"/>
        <v/>
      </c>
      <c r="Q146" s="221" t="str">
        <f t="shared" si="68"/>
        <v/>
      </c>
      <c r="R146" s="222" t="str">
        <f t="shared" si="69"/>
        <v/>
      </c>
      <c r="S146" s="15"/>
      <c r="T146" s="15"/>
      <c r="U146" s="32"/>
      <c r="V146" s="32"/>
      <c r="W146" s="32"/>
      <c r="X146" s="32"/>
      <c r="Y146" s="32"/>
    </row>
    <row r="147" spans="1:25" x14ac:dyDescent="0.25">
      <c r="A147" s="11"/>
      <c r="B147" s="206" t="str">
        <f t="shared" si="56"/>
        <v/>
      </c>
      <c r="C147" s="231">
        <f t="shared" si="57"/>
        <v>137</v>
      </c>
      <c r="D147" s="225" t="str">
        <f>IF('The Calc 2.1'!B147="","",'The Calc 2.1'!B147)</f>
        <v/>
      </c>
      <c r="E147" s="239" t="str">
        <f>IF('The Calc 2.1'!C147="","",'The Calc 2.1'!C147)</f>
        <v/>
      </c>
      <c r="F147" s="225" t="str">
        <f>IF('The Calc 2.1'!D147="","",'The Calc 2.1'!D147)</f>
        <v/>
      </c>
      <c r="G147" s="211" t="str">
        <f t="shared" si="58"/>
        <v/>
      </c>
      <c r="H147" s="212" t="str">
        <f t="shared" si="59"/>
        <v/>
      </c>
      <c r="I147" s="211" t="str">
        <f t="shared" si="60"/>
        <v/>
      </c>
      <c r="J147" s="214" t="str">
        <f t="shared" si="61"/>
        <v/>
      </c>
      <c r="K147" s="213" t="str">
        <f t="shared" si="62"/>
        <v/>
      </c>
      <c r="L147" s="214" t="str">
        <f t="shared" si="63"/>
        <v/>
      </c>
      <c r="M147" s="221" t="str">
        <f t="shared" si="64"/>
        <v/>
      </c>
      <c r="N147" s="222" t="str">
        <f t="shared" si="65"/>
        <v/>
      </c>
      <c r="O147" s="221" t="str">
        <f t="shared" si="66"/>
        <v/>
      </c>
      <c r="P147" s="222" t="str">
        <f t="shared" si="67"/>
        <v/>
      </c>
      <c r="Q147" s="221" t="str">
        <f t="shared" si="68"/>
        <v/>
      </c>
      <c r="R147" s="222" t="str">
        <f t="shared" si="69"/>
        <v/>
      </c>
      <c r="S147" s="15"/>
      <c r="T147" s="15"/>
      <c r="U147" s="32"/>
      <c r="V147" s="32"/>
      <c r="W147" s="32"/>
      <c r="X147" s="32"/>
      <c r="Y147" s="32"/>
    </row>
    <row r="148" spans="1:25" x14ac:dyDescent="0.25">
      <c r="A148" s="11"/>
      <c r="B148" s="206" t="str">
        <f t="shared" si="56"/>
        <v/>
      </c>
      <c r="C148" s="231">
        <f t="shared" si="57"/>
        <v>138</v>
      </c>
      <c r="D148" s="225" t="str">
        <f>IF('The Calc 2.1'!B148="","",'The Calc 2.1'!B148)</f>
        <v/>
      </c>
      <c r="E148" s="239" t="str">
        <f>IF('The Calc 2.1'!C148="","",'The Calc 2.1'!C148)</f>
        <v/>
      </c>
      <c r="F148" s="225" t="str">
        <f>IF('The Calc 2.1'!D148="","",'The Calc 2.1'!D148)</f>
        <v/>
      </c>
      <c r="G148" s="211" t="str">
        <f t="shared" si="58"/>
        <v/>
      </c>
      <c r="H148" s="212" t="str">
        <f t="shared" si="59"/>
        <v/>
      </c>
      <c r="I148" s="211" t="str">
        <f t="shared" si="60"/>
        <v/>
      </c>
      <c r="J148" s="214" t="str">
        <f t="shared" si="61"/>
        <v/>
      </c>
      <c r="K148" s="213" t="str">
        <f t="shared" si="62"/>
        <v/>
      </c>
      <c r="L148" s="214" t="str">
        <f t="shared" si="63"/>
        <v/>
      </c>
      <c r="M148" s="221" t="str">
        <f t="shared" si="64"/>
        <v/>
      </c>
      <c r="N148" s="222" t="str">
        <f t="shared" si="65"/>
        <v/>
      </c>
      <c r="O148" s="221" t="str">
        <f t="shared" si="66"/>
        <v/>
      </c>
      <c r="P148" s="222" t="str">
        <f t="shared" si="67"/>
        <v/>
      </c>
      <c r="Q148" s="221" t="str">
        <f t="shared" si="68"/>
        <v/>
      </c>
      <c r="R148" s="222" t="str">
        <f t="shared" si="69"/>
        <v/>
      </c>
      <c r="S148" s="15"/>
      <c r="T148" s="15"/>
      <c r="U148" s="32"/>
      <c r="V148" s="32"/>
      <c r="W148" s="32"/>
      <c r="X148" s="32"/>
      <c r="Y148" s="32"/>
    </row>
    <row r="149" spans="1:25" x14ac:dyDescent="0.25">
      <c r="A149" s="11"/>
      <c r="B149" s="206" t="str">
        <f t="shared" si="56"/>
        <v/>
      </c>
      <c r="C149" s="231">
        <f t="shared" si="57"/>
        <v>139</v>
      </c>
      <c r="D149" s="225" t="str">
        <f>IF('The Calc 2.1'!B149="","",'The Calc 2.1'!B149)</f>
        <v/>
      </c>
      <c r="E149" s="239" t="str">
        <f>IF('The Calc 2.1'!C149="","",'The Calc 2.1'!C149)</f>
        <v/>
      </c>
      <c r="F149" s="225" t="str">
        <f>IF('The Calc 2.1'!D149="","",'The Calc 2.1'!D149)</f>
        <v/>
      </c>
      <c r="G149" s="211" t="str">
        <f t="shared" si="58"/>
        <v/>
      </c>
      <c r="H149" s="212" t="str">
        <f t="shared" si="59"/>
        <v/>
      </c>
      <c r="I149" s="211" t="str">
        <f t="shared" si="60"/>
        <v/>
      </c>
      <c r="J149" s="214" t="str">
        <f t="shared" si="61"/>
        <v/>
      </c>
      <c r="K149" s="213" t="str">
        <f t="shared" si="62"/>
        <v/>
      </c>
      <c r="L149" s="214" t="str">
        <f t="shared" si="63"/>
        <v/>
      </c>
      <c r="M149" s="221" t="str">
        <f t="shared" si="64"/>
        <v/>
      </c>
      <c r="N149" s="222" t="str">
        <f t="shared" si="65"/>
        <v/>
      </c>
      <c r="O149" s="221" t="str">
        <f t="shared" si="66"/>
        <v/>
      </c>
      <c r="P149" s="222" t="str">
        <f t="shared" si="67"/>
        <v/>
      </c>
      <c r="Q149" s="221" t="str">
        <f t="shared" si="68"/>
        <v/>
      </c>
      <c r="R149" s="222" t="str">
        <f t="shared" si="69"/>
        <v/>
      </c>
      <c r="S149" s="15"/>
      <c r="T149" s="15"/>
      <c r="U149" s="32"/>
      <c r="V149" s="32"/>
      <c r="W149" s="32"/>
      <c r="X149" s="32"/>
      <c r="Y149" s="32"/>
    </row>
    <row r="150" spans="1:25" x14ac:dyDescent="0.25">
      <c r="A150" s="11"/>
      <c r="B150" s="206" t="str">
        <f t="shared" si="56"/>
        <v/>
      </c>
      <c r="C150" s="231">
        <f t="shared" si="57"/>
        <v>140</v>
      </c>
      <c r="D150" s="225" t="str">
        <f>IF('The Calc 2.1'!B150="","",'The Calc 2.1'!B150)</f>
        <v/>
      </c>
      <c r="E150" s="239" t="str">
        <f>IF('The Calc 2.1'!C150="","",'The Calc 2.1'!C150)</f>
        <v/>
      </c>
      <c r="F150" s="225" t="str">
        <f>IF('The Calc 2.1'!D150="","",'The Calc 2.1'!D150)</f>
        <v/>
      </c>
      <c r="G150" s="211" t="str">
        <f t="shared" si="58"/>
        <v/>
      </c>
      <c r="H150" s="212" t="str">
        <f t="shared" si="59"/>
        <v/>
      </c>
      <c r="I150" s="211" t="str">
        <f t="shared" si="60"/>
        <v/>
      </c>
      <c r="J150" s="214" t="str">
        <f t="shared" si="61"/>
        <v/>
      </c>
      <c r="K150" s="213" t="str">
        <f t="shared" si="62"/>
        <v/>
      </c>
      <c r="L150" s="214" t="str">
        <f t="shared" si="63"/>
        <v/>
      </c>
      <c r="M150" s="221" t="str">
        <f t="shared" si="64"/>
        <v/>
      </c>
      <c r="N150" s="222" t="str">
        <f t="shared" si="65"/>
        <v/>
      </c>
      <c r="O150" s="221" t="str">
        <f t="shared" si="66"/>
        <v/>
      </c>
      <c r="P150" s="222" t="str">
        <f t="shared" si="67"/>
        <v/>
      </c>
      <c r="Q150" s="221" t="str">
        <f t="shared" si="68"/>
        <v/>
      </c>
      <c r="R150" s="222" t="str">
        <f t="shared" si="69"/>
        <v/>
      </c>
      <c r="S150" s="15"/>
      <c r="T150" s="15"/>
      <c r="U150" s="32"/>
      <c r="V150" s="32"/>
      <c r="W150" s="32"/>
      <c r="X150" s="32"/>
      <c r="Y150" s="32"/>
    </row>
    <row r="151" spans="1:25" x14ac:dyDescent="0.25">
      <c r="A151" s="11"/>
      <c r="B151" s="206" t="str">
        <f t="shared" si="56"/>
        <v/>
      </c>
      <c r="C151" s="231">
        <f t="shared" si="57"/>
        <v>141</v>
      </c>
      <c r="D151" s="225" t="str">
        <f>IF('The Calc 2.1'!B151="","",'The Calc 2.1'!B151)</f>
        <v/>
      </c>
      <c r="E151" s="239" t="str">
        <f>IF('The Calc 2.1'!C151="","",'The Calc 2.1'!C151)</f>
        <v/>
      </c>
      <c r="F151" s="225" t="str">
        <f>IF('The Calc 2.1'!D151="","",'The Calc 2.1'!D151)</f>
        <v/>
      </c>
      <c r="G151" s="211" t="str">
        <f t="shared" si="58"/>
        <v/>
      </c>
      <c r="H151" s="212" t="str">
        <f t="shared" si="59"/>
        <v/>
      </c>
      <c r="I151" s="211" t="str">
        <f t="shared" si="60"/>
        <v/>
      </c>
      <c r="J151" s="214" t="str">
        <f t="shared" si="61"/>
        <v/>
      </c>
      <c r="K151" s="213" t="str">
        <f t="shared" si="62"/>
        <v/>
      </c>
      <c r="L151" s="214" t="str">
        <f t="shared" si="63"/>
        <v/>
      </c>
      <c r="M151" s="221" t="str">
        <f t="shared" si="64"/>
        <v/>
      </c>
      <c r="N151" s="222" t="str">
        <f t="shared" si="65"/>
        <v/>
      </c>
      <c r="O151" s="221" t="str">
        <f t="shared" si="66"/>
        <v/>
      </c>
      <c r="P151" s="222" t="str">
        <f t="shared" si="67"/>
        <v/>
      </c>
      <c r="Q151" s="221" t="str">
        <f t="shared" si="68"/>
        <v/>
      </c>
      <c r="R151" s="222" t="str">
        <f t="shared" si="69"/>
        <v/>
      </c>
      <c r="S151" s="15"/>
      <c r="T151" s="15"/>
      <c r="U151" s="32"/>
      <c r="V151" s="32"/>
      <c r="W151" s="32"/>
      <c r="X151" s="32"/>
      <c r="Y151" s="32"/>
    </row>
    <row r="152" spans="1:25" x14ac:dyDescent="0.25">
      <c r="A152" s="11"/>
      <c r="B152" s="206" t="str">
        <f t="shared" si="56"/>
        <v/>
      </c>
      <c r="C152" s="231">
        <f t="shared" si="57"/>
        <v>142</v>
      </c>
      <c r="D152" s="225" t="str">
        <f>IF('The Calc 2.1'!B152="","",'The Calc 2.1'!B152)</f>
        <v/>
      </c>
      <c r="E152" s="239" t="str">
        <f>IF('The Calc 2.1'!C152="","",'The Calc 2.1'!C152)</f>
        <v/>
      </c>
      <c r="F152" s="225" t="str">
        <f>IF('The Calc 2.1'!D152="","",'The Calc 2.1'!D152)</f>
        <v/>
      </c>
      <c r="G152" s="211" t="str">
        <f t="shared" si="58"/>
        <v/>
      </c>
      <c r="H152" s="212" t="str">
        <f t="shared" si="59"/>
        <v/>
      </c>
      <c r="I152" s="211" t="str">
        <f t="shared" si="60"/>
        <v/>
      </c>
      <c r="J152" s="214" t="str">
        <f t="shared" si="61"/>
        <v/>
      </c>
      <c r="K152" s="213" t="str">
        <f t="shared" si="62"/>
        <v/>
      </c>
      <c r="L152" s="214" t="str">
        <f t="shared" si="63"/>
        <v/>
      </c>
      <c r="M152" s="221" t="str">
        <f t="shared" si="64"/>
        <v/>
      </c>
      <c r="N152" s="222" t="str">
        <f t="shared" si="65"/>
        <v/>
      </c>
      <c r="O152" s="221" t="str">
        <f t="shared" si="66"/>
        <v/>
      </c>
      <c r="P152" s="222" t="str">
        <f t="shared" si="67"/>
        <v/>
      </c>
      <c r="Q152" s="221" t="str">
        <f t="shared" si="68"/>
        <v/>
      </c>
      <c r="R152" s="222" t="str">
        <f t="shared" si="69"/>
        <v/>
      </c>
      <c r="S152" s="15"/>
      <c r="T152" s="15"/>
      <c r="U152" s="32"/>
      <c r="V152" s="32"/>
      <c r="W152" s="32"/>
      <c r="X152" s="32"/>
      <c r="Y152" s="32"/>
    </row>
    <row r="153" spans="1:25" x14ac:dyDescent="0.25">
      <c r="A153" s="11"/>
      <c r="B153" s="206" t="str">
        <f t="shared" si="56"/>
        <v/>
      </c>
      <c r="C153" s="231">
        <f t="shared" si="57"/>
        <v>143</v>
      </c>
      <c r="D153" s="225" t="str">
        <f>IF('The Calc 2.1'!B153="","",'The Calc 2.1'!B153)</f>
        <v/>
      </c>
      <c r="E153" s="239" t="str">
        <f>IF('The Calc 2.1'!C153="","",'The Calc 2.1'!C153)</f>
        <v/>
      </c>
      <c r="F153" s="225" t="str">
        <f>IF('The Calc 2.1'!D153="","",'The Calc 2.1'!D153)</f>
        <v/>
      </c>
      <c r="G153" s="211" t="str">
        <f t="shared" si="58"/>
        <v/>
      </c>
      <c r="H153" s="212" t="str">
        <f t="shared" si="59"/>
        <v/>
      </c>
      <c r="I153" s="211" t="str">
        <f t="shared" si="60"/>
        <v/>
      </c>
      <c r="J153" s="214" t="str">
        <f t="shared" si="61"/>
        <v/>
      </c>
      <c r="K153" s="213" t="str">
        <f t="shared" si="62"/>
        <v/>
      </c>
      <c r="L153" s="214" t="str">
        <f t="shared" si="63"/>
        <v/>
      </c>
      <c r="M153" s="221" t="str">
        <f t="shared" si="64"/>
        <v/>
      </c>
      <c r="N153" s="222" t="str">
        <f t="shared" si="65"/>
        <v/>
      </c>
      <c r="O153" s="221" t="str">
        <f t="shared" si="66"/>
        <v/>
      </c>
      <c r="P153" s="222" t="str">
        <f t="shared" si="67"/>
        <v/>
      </c>
      <c r="Q153" s="221" t="str">
        <f t="shared" si="68"/>
        <v/>
      </c>
      <c r="R153" s="222" t="str">
        <f t="shared" si="69"/>
        <v/>
      </c>
      <c r="S153" s="15"/>
      <c r="T153" s="15"/>
      <c r="U153" s="32"/>
      <c r="V153" s="32"/>
      <c r="W153" s="32"/>
      <c r="X153" s="32"/>
      <c r="Y153" s="32"/>
    </row>
    <row r="154" spans="1:25" x14ac:dyDescent="0.25">
      <c r="A154" s="11"/>
      <c r="B154" s="206" t="str">
        <f t="shared" si="56"/>
        <v/>
      </c>
      <c r="C154" s="231">
        <f t="shared" si="57"/>
        <v>144</v>
      </c>
      <c r="D154" s="225" t="str">
        <f>IF('The Calc 2.1'!B154="","",'The Calc 2.1'!B154)</f>
        <v/>
      </c>
      <c r="E154" s="239" t="str">
        <f>IF('The Calc 2.1'!C154="","",'The Calc 2.1'!C154)</f>
        <v/>
      </c>
      <c r="F154" s="225" t="str">
        <f>IF('The Calc 2.1'!D154="","",'The Calc 2.1'!D154)</f>
        <v/>
      </c>
      <c r="G154" s="211" t="str">
        <f t="shared" si="58"/>
        <v/>
      </c>
      <c r="H154" s="212" t="str">
        <f t="shared" si="59"/>
        <v/>
      </c>
      <c r="I154" s="211" t="str">
        <f t="shared" si="60"/>
        <v/>
      </c>
      <c r="J154" s="214" t="str">
        <f t="shared" si="61"/>
        <v/>
      </c>
      <c r="K154" s="213" t="str">
        <f t="shared" si="62"/>
        <v/>
      </c>
      <c r="L154" s="214" t="str">
        <f t="shared" si="63"/>
        <v/>
      </c>
      <c r="M154" s="221" t="str">
        <f t="shared" si="64"/>
        <v/>
      </c>
      <c r="N154" s="222" t="str">
        <f t="shared" si="65"/>
        <v/>
      </c>
      <c r="O154" s="221" t="str">
        <f t="shared" si="66"/>
        <v/>
      </c>
      <c r="P154" s="222" t="str">
        <f t="shared" si="67"/>
        <v/>
      </c>
      <c r="Q154" s="221" t="str">
        <f t="shared" si="68"/>
        <v/>
      </c>
      <c r="R154" s="222" t="str">
        <f t="shared" si="69"/>
        <v/>
      </c>
      <c r="S154" s="15"/>
      <c r="T154" s="15"/>
      <c r="U154" s="32"/>
      <c r="V154" s="32"/>
      <c r="W154" s="32"/>
      <c r="X154" s="32"/>
      <c r="Y154" s="32"/>
    </row>
    <row r="155" spans="1:25" x14ac:dyDescent="0.25">
      <c r="A155" s="11"/>
      <c r="B155" s="206" t="str">
        <f t="shared" si="56"/>
        <v/>
      </c>
      <c r="C155" s="231">
        <f t="shared" si="57"/>
        <v>145</v>
      </c>
      <c r="D155" s="225" t="str">
        <f>IF('The Calc 2.1'!B155="","",'The Calc 2.1'!B155)</f>
        <v/>
      </c>
      <c r="E155" s="239" t="str">
        <f>IF('The Calc 2.1'!C155="","",'The Calc 2.1'!C155)</f>
        <v/>
      </c>
      <c r="F155" s="225" t="str">
        <f>IF('The Calc 2.1'!D155="","",'The Calc 2.1'!D155)</f>
        <v/>
      </c>
      <c r="G155" s="211" t="str">
        <f t="shared" si="58"/>
        <v/>
      </c>
      <c r="H155" s="212" t="str">
        <f t="shared" si="59"/>
        <v/>
      </c>
      <c r="I155" s="211" t="str">
        <f t="shared" si="60"/>
        <v/>
      </c>
      <c r="J155" s="214" t="str">
        <f t="shared" si="61"/>
        <v/>
      </c>
      <c r="K155" s="213" t="str">
        <f t="shared" si="62"/>
        <v/>
      </c>
      <c r="L155" s="214" t="str">
        <f t="shared" si="63"/>
        <v/>
      </c>
      <c r="M155" s="221" t="str">
        <f t="shared" si="64"/>
        <v/>
      </c>
      <c r="N155" s="222" t="str">
        <f t="shared" si="65"/>
        <v/>
      </c>
      <c r="O155" s="221" t="str">
        <f t="shared" si="66"/>
        <v/>
      </c>
      <c r="P155" s="222" t="str">
        <f t="shared" si="67"/>
        <v/>
      </c>
      <c r="Q155" s="221" t="str">
        <f t="shared" si="68"/>
        <v/>
      </c>
      <c r="R155" s="222" t="str">
        <f t="shared" si="69"/>
        <v/>
      </c>
      <c r="S155" s="15"/>
      <c r="T155" s="15"/>
      <c r="U155" s="32"/>
      <c r="V155" s="32"/>
      <c r="W155" s="32"/>
      <c r="X155" s="32"/>
      <c r="Y155" s="32"/>
    </row>
    <row r="156" spans="1:25" x14ac:dyDescent="0.25">
      <c r="A156" s="11"/>
      <c r="B156" s="206" t="str">
        <f t="shared" si="56"/>
        <v/>
      </c>
      <c r="C156" s="231">
        <f t="shared" si="57"/>
        <v>146</v>
      </c>
      <c r="D156" s="225" t="str">
        <f>IF('The Calc 2.1'!B156="","",'The Calc 2.1'!B156)</f>
        <v/>
      </c>
      <c r="E156" s="239" t="str">
        <f>IF('The Calc 2.1'!C156="","",'The Calc 2.1'!C156)</f>
        <v/>
      </c>
      <c r="F156" s="225" t="str">
        <f>IF('The Calc 2.1'!D156="","",'The Calc 2.1'!D156)</f>
        <v/>
      </c>
      <c r="G156" s="211" t="str">
        <f t="shared" si="58"/>
        <v/>
      </c>
      <c r="H156" s="212" t="str">
        <f t="shared" si="59"/>
        <v/>
      </c>
      <c r="I156" s="211" t="str">
        <f t="shared" si="60"/>
        <v/>
      </c>
      <c r="J156" s="214" t="str">
        <f t="shared" si="61"/>
        <v/>
      </c>
      <c r="K156" s="213" t="str">
        <f t="shared" si="62"/>
        <v/>
      </c>
      <c r="L156" s="214" t="str">
        <f t="shared" si="63"/>
        <v/>
      </c>
      <c r="M156" s="221" t="str">
        <f t="shared" si="64"/>
        <v/>
      </c>
      <c r="N156" s="222" t="str">
        <f t="shared" si="65"/>
        <v/>
      </c>
      <c r="O156" s="221" t="str">
        <f t="shared" si="66"/>
        <v/>
      </c>
      <c r="P156" s="222" t="str">
        <f t="shared" si="67"/>
        <v/>
      </c>
      <c r="Q156" s="221" t="str">
        <f t="shared" si="68"/>
        <v/>
      </c>
      <c r="R156" s="222" t="str">
        <f t="shared" si="69"/>
        <v/>
      </c>
      <c r="S156" s="15"/>
      <c r="T156" s="15"/>
      <c r="U156" s="32"/>
      <c r="V156" s="32"/>
      <c r="W156" s="32"/>
      <c r="X156" s="32"/>
      <c r="Y156" s="32"/>
    </row>
    <row r="157" spans="1:25" x14ac:dyDescent="0.25">
      <c r="A157" s="11"/>
      <c r="B157" s="206" t="str">
        <f t="shared" si="56"/>
        <v/>
      </c>
      <c r="C157" s="231">
        <f t="shared" si="57"/>
        <v>147</v>
      </c>
      <c r="D157" s="225" t="str">
        <f>IF('The Calc 2.1'!B157="","",'The Calc 2.1'!B157)</f>
        <v/>
      </c>
      <c r="E157" s="239" t="str">
        <f>IF('The Calc 2.1'!C157="","",'The Calc 2.1'!C157)</f>
        <v/>
      </c>
      <c r="F157" s="225" t="str">
        <f>IF('The Calc 2.1'!D157="","",'The Calc 2.1'!D157)</f>
        <v/>
      </c>
      <c r="G157" s="211" t="str">
        <f t="shared" si="58"/>
        <v/>
      </c>
      <c r="H157" s="212" t="str">
        <f t="shared" si="59"/>
        <v/>
      </c>
      <c r="I157" s="211" t="str">
        <f t="shared" si="60"/>
        <v/>
      </c>
      <c r="J157" s="214" t="str">
        <f t="shared" si="61"/>
        <v/>
      </c>
      <c r="K157" s="213" t="str">
        <f t="shared" si="62"/>
        <v/>
      </c>
      <c r="L157" s="214" t="str">
        <f t="shared" si="63"/>
        <v/>
      </c>
      <c r="M157" s="221" t="str">
        <f t="shared" si="64"/>
        <v/>
      </c>
      <c r="N157" s="222" t="str">
        <f t="shared" si="65"/>
        <v/>
      </c>
      <c r="O157" s="221" t="str">
        <f t="shared" si="66"/>
        <v/>
      </c>
      <c r="P157" s="222" t="str">
        <f t="shared" si="67"/>
        <v/>
      </c>
      <c r="Q157" s="221" t="str">
        <f t="shared" si="68"/>
        <v/>
      </c>
      <c r="R157" s="222" t="str">
        <f t="shared" si="69"/>
        <v/>
      </c>
      <c r="S157" s="15"/>
      <c r="T157" s="15"/>
      <c r="U157" s="32"/>
      <c r="V157" s="32"/>
      <c r="W157" s="32"/>
      <c r="X157" s="32"/>
      <c r="Y157" s="32"/>
    </row>
    <row r="158" spans="1:25" x14ac:dyDescent="0.25">
      <c r="A158" s="11"/>
      <c r="B158" s="206" t="str">
        <f t="shared" si="56"/>
        <v/>
      </c>
      <c r="C158" s="231">
        <f t="shared" si="57"/>
        <v>148</v>
      </c>
      <c r="D158" s="225" t="str">
        <f>IF('The Calc 2.1'!B158="","",'The Calc 2.1'!B158)</f>
        <v/>
      </c>
      <c r="E158" s="239" t="str">
        <f>IF('The Calc 2.1'!C158="","",'The Calc 2.1'!C158)</f>
        <v/>
      </c>
      <c r="F158" s="225" t="str">
        <f>IF('The Calc 2.1'!D158="","",'The Calc 2.1'!D158)</f>
        <v/>
      </c>
      <c r="G158" s="211" t="str">
        <f t="shared" si="58"/>
        <v/>
      </c>
      <c r="H158" s="212" t="str">
        <f t="shared" si="59"/>
        <v/>
      </c>
      <c r="I158" s="211" t="str">
        <f t="shared" si="60"/>
        <v/>
      </c>
      <c r="J158" s="214" t="str">
        <f t="shared" si="61"/>
        <v/>
      </c>
      <c r="K158" s="213" t="str">
        <f t="shared" si="62"/>
        <v/>
      </c>
      <c r="L158" s="214" t="str">
        <f t="shared" si="63"/>
        <v/>
      </c>
      <c r="M158" s="221" t="str">
        <f t="shared" si="64"/>
        <v/>
      </c>
      <c r="N158" s="222" t="str">
        <f t="shared" si="65"/>
        <v/>
      </c>
      <c r="O158" s="221" t="str">
        <f t="shared" si="66"/>
        <v/>
      </c>
      <c r="P158" s="222" t="str">
        <f t="shared" si="67"/>
        <v/>
      </c>
      <c r="Q158" s="221" t="str">
        <f t="shared" si="68"/>
        <v/>
      </c>
      <c r="R158" s="222" t="str">
        <f t="shared" si="69"/>
        <v/>
      </c>
      <c r="S158" s="15"/>
      <c r="T158" s="15"/>
      <c r="U158" s="32"/>
      <c r="V158" s="32"/>
      <c r="W158" s="32"/>
      <c r="X158" s="32"/>
      <c r="Y158" s="32"/>
    </row>
    <row r="159" spans="1:25" x14ac:dyDescent="0.25">
      <c r="A159" s="11"/>
      <c r="B159" s="206" t="str">
        <f t="shared" si="56"/>
        <v/>
      </c>
      <c r="C159" s="231">
        <f t="shared" si="57"/>
        <v>149</v>
      </c>
      <c r="D159" s="225" t="str">
        <f>IF('The Calc 2.1'!B159="","",'The Calc 2.1'!B159)</f>
        <v/>
      </c>
      <c r="E159" s="239" t="str">
        <f>IF('The Calc 2.1'!C159="","",'The Calc 2.1'!C159)</f>
        <v/>
      </c>
      <c r="F159" s="225" t="str">
        <f>IF('The Calc 2.1'!D159="","",'The Calc 2.1'!D159)</f>
        <v/>
      </c>
      <c r="G159" s="211" t="str">
        <f t="shared" si="58"/>
        <v/>
      </c>
      <c r="H159" s="212" t="str">
        <f t="shared" si="59"/>
        <v/>
      </c>
      <c r="I159" s="211" t="str">
        <f t="shared" si="60"/>
        <v/>
      </c>
      <c r="J159" s="214" t="str">
        <f t="shared" si="61"/>
        <v/>
      </c>
      <c r="K159" s="213" t="str">
        <f t="shared" si="62"/>
        <v/>
      </c>
      <c r="L159" s="214" t="str">
        <f t="shared" si="63"/>
        <v/>
      </c>
      <c r="M159" s="221" t="str">
        <f t="shared" si="64"/>
        <v/>
      </c>
      <c r="N159" s="222" t="str">
        <f t="shared" si="65"/>
        <v/>
      </c>
      <c r="O159" s="221" t="str">
        <f t="shared" si="66"/>
        <v/>
      </c>
      <c r="P159" s="222" t="str">
        <f t="shared" si="67"/>
        <v/>
      </c>
      <c r="Q159" s="221" t="str">
        <f t="shared" si="68"/>
        <v/>
      </c>
      <c r="R159" s="222" t="str">
        <f t="shared" si="69"/>
        <v/>
      </c>
      <c r="S159" s="15"/>
      <c r="T159" s="15"/>
      <c r="U159" s="32"/>
      <c r="V159" s="32"/>
      <c r="W159" s="32"/>
      <c r="X159" s="32"/>
      <c r="Y159" s="32"/>
    </row>
    <row r="160" spans="1:25" x14ac:dyDescent="0.25">
      <c r="A160" s="11"/>
      <c r="B160" s="206" t="str">
        <f t="shared" si="56"/>
        <v/>
      </c>
      <c r="C160" s="231">
        <f t="shared" si="57"/>
        <v>150</v>
      </c>
      <c r="D160" s="225" t="str">
        <f>IF('The Calc 2.1'!B160="","",'The Calc 2.1'!B160)</f>
        <v/>
      </c>
      <c r="E160" s="239" t="str">
        <f>IF('The Calc 2.1'!C160="","",'The Calc 2.1'!C160)</f>
        <v/>
      </c>
      <c r="F160" s="225" t="str">
        <f>IF('The Calc 2.1'!D160="","",'The Calc 2.1'!D160)</f>
        <v/>
      </c>
      <c r="G160" s="211" t="str">
        <f t="shared" si="58"/>
        <v/>
      </c>
      <c r="H160" s="212" t="str">
        <f t="shared" si="59"/>
        <v/>
      </c>
      <c r="I160" s="211" t="str">
        <f t="shared" si="60"/>
        <v/>
      </c>
      <c r="J160" s="214" t="str">
        <f t="shared" si="61"/>
        <v/>
      </c>
      <c r="K160" s="213" t="str">
        <f t="shared" si="62"/>
        <v/>
      </c>
      <c r="L160" s="214" t="str">
        <f t="shared" si="63"/>
        <v/>
      </c>
      <c r="M160" s="221" t="str">
        <f t="shared" si="64"/>
        <v/>
      </c>
      <c r="N160" s="222" t="str">
        <f t="shared" si="65"/>
        <v/>
      </c>
      <c r="O160" s="221" t="str">
        <f t="shared" si="66"/>
        <v/>
      </c>
      <c r="P160" s="222" t="str">
        <f t="shared" si="67"/>
        <v/>
      </c>
      <c r="Q160" s="221" t="str">
        <f t="shared" si="68"/>
        <v/>
      </c>
      <c r="R160" s="222" t="str">
        <f t="shared" si="69"/>
        <v/>
      </c>
      <c r="S160" s="15"/>
      <c r="T160" s="15"/>
      <c r="U160" s="32"/>
      <c r="V160" s="32"/>
      <c r="W160" s="32"/>
      <c r="X160" s="32"/>
      <c r="Y160" s="32"/>
    </row>
    <row r="161" spans="1:25" x14ac:dyDescent="0.25">
      <c r="A161" s="11"/>
      <c r="B161" s="206" t="str">
        <f t="shared" si="56"/>
        <v/>
      </c>
      <c r="C161" s="231">
        <f t="shared" si="57"/>
        <v>151</v>
      </c>
      <c r="D161" s="225" t="str">
        <f>IF('The Calc 2.1'!B161="","",'The Calc 2.1'!B161)</f>
        <v/>
      </c>
      <c r="E161" s="239" t="str">
        <f>IF('The Calc 2.1'!C161="","",'The Calc 2.1'!C161)</f>
        <v/>
      </c>
      <c r="F161" s="225" t="str">
        <f>IF('The Calc 2.1'!D161="","",'The Calc 2.1'!D161)</f>
        <v/>
      </c>
      <c r="G161" s="211" t="str">
        <f t="shared" si="58"/>
        <v/>
      </c>
      <c r="H161" s="212" t="str">
        <f t="shared" si="59"/>
        <v/>
      </c>
      <c r="I161" s="211" t="str">
        <f t="shared" si="60"/>
        <v/>
      </c>
      <c r="J161" s="214" t="str">
        <f t="shared" si="61"/>
        <v/>
      </c>
      <c r="K161" s="213" t="str">
        <f t="shared" si="62"/>
        <v/>
      </c>
      <c r="L161" s="214" t="str">
        <f t="shared" si="63"/>
        <v/>
      </c>
      <c r="M161" s="221" t="str">
        <f t="shared" si="64"/>
        <v/>
      </c>
      <c r="N161" s="222" t="str">
        <f t="shared" si="65"/>
        <v/>
      </c>
      <c r="O161" s="221" t="str">
        <f t="shared" si="66"/>
        <v/>
      </c>
      <c r="P161" s="222" t="str">
        <f t="shared" si="67"/>
        <v/>
      </c>
      <c r="Q161" s="221" t="str">
        <f t="shared" si="68"/>
        <v/>
      </c>
      <c r="R161" s="222" t="str">
        <f t="shared" si="69"/>
        <v/>
      </c>
      <c r="S161" s="15"/>
      <c r="T161" s="15"/>
      <c r="U161" s="32"/>
      <c r="V161" s="32"/>
      <c r="W161" s="32"/>
      <c r="X161" s="32"/>
      <c r="Y161" s="32"/>
    </row>
    <row r="162" spans="1:25" x14ac:dyDescent="0.25">
      <c r="A162" s="11"/>
      <c r="B162" s="206" t="str">
        <f t="shared" si="56"/>
        <v/>
      </c>
      <c r="C162" s="231">
        <f t="shared" si="57"/>
        <v>152</v>
      </c>
      <c r="D162" s="225" t="str">
        <f>IF('The Calc 2.1'!B162="","",'The Calc 2.1'!B162)</f>
        <v/>
      </c>
      <c r="E162" s="239" t="str">
        <f>IF('The Calc 2.1'!C162="","",'The Calc 2.1'!C162)</f>
        <v/>
      </c>
      <c r="F162" s="225" t="str">
        <f>IF('The Calc 2.1'!D162="","",'The Calc 2.1'!D162)</f>
        <v/>
      </c>
      <c r="G162" s="211" t="str">
        <f t="shared" si="58"/>
        <v/>
      </c>
      <c r="H162" s="212" t="str">
        <f t="shared" si="59"/>
        <v/>
      </c>
      <c r="I162" s="211" t="str">
        <f t="shared" si="60"/>
        <v/>
      </c>
      <c r="J162" s="214" t="str">
        <f t="shared" si="61"/>
        <v/>
      </c>
      <c r="K162" s="213" t="str">
        <f t="shared" si="62"/>
        <v/>
      </c>
      <c r="L162" s="214" t="str">
        <f t="shared" si="63"/>
        <v/>
      </c>
      <c r="M162" s="221" t="str">
        <f t="shared" si="64"/>
        <v/>
      </c>
      <c r="N162" s="222" t="str">
        <f t="shared" si="65"/>
        <v/>
      </c>
      <c r="O162" s="221" t="str">
        <f t="shared" si="66"/>
        <v/>
      </c>
      <c r="P162" s="222" t="str">
        <f t="shared" si="67"/>
        <v/>
      </c>
      <c r="Q162" s="221" t="str">
        <f t="shared" si="68"/>
        <v/>
      </c>
      <c r="R162" s="222" t="str">
        <f t="shared" si="69"/>
        <v/>
      </c>
      <c r="S162" s="15"/>
      <c r="T162" s="15"/>
      <c r="U162" s="32"/>
      <c r="V162" s="32"/>
      <c r="W162" s="32"/>
      <c r="X162" s="32"/>
      <c r="Y162" s="32"/>
    </row>
    <row r="163" spans="1:25" x14ac:dyDescent="0.25">
      <c r="A163" s="11"/>
      <c r="B163" s="206" t="str">
        <f t="shared" si="56"/>
        <v/>
      </c>
      <c r="C163" s="231">
        <f t="shared" si="57"/>
        <v>153</v>
      </c>
      <c r="D163" s="225" t="str">
        <f>IF('The Calc 2.1'!B163="","",'The Calc 2.1'!B163)</f>
        <v/>
      </c>
      <c r="E163" s="239" t="str">
        <f>IF('The Calc 2.1'!C163="","",'The Calc 2.1'!C163)</f>
        <v/>
      </c>
      <c r="F163" s="225" t="str">
        <f>IF('The Calc 2.1'!D163="","",'The Calc 2.1'!D163)</f>
        <v/>
      </c>
      <c r="G163" s="211" t="str">
        <f t="shared" si="58"/>
        <v/>
      </c>
      <c r="H163" s="212" t="str">
        <f t="shared" si="59"/>
        <v/>
      </c>
      <c r="I163" s="211" t="str">
        <f t="shared" si="60"/>
        <v/>
      </c>
      <c r="J163" s="214" t="str">
        <f t="shared" si="61"/>
        <v/>
      </c>
      <c r="K163" s="213" t="str">
        <f t="shared" si="62"/>
        <v/>
      </c>
      <c r="L163" s="214" t="str">
        <f t="shared" si="63"/>
        <v/>
      </c>
      <c r="M163" s="221" t="str">
        <f t="shared" si="64"/>
        <v/>
      </c>
      <c r="N163" s="222" t="str">
        <f t="shared" si="65"/>
        <v/>
      </c>
      <c r="O163" s="221" t="str">
        <f t="shared" si="66"/>
        <v/>
      </c>
      <c r="P163" s="222" t="str">
        <f t="shared" si="67"/>
        <v/>
      </c>
      <c r="Q163" s="221" t="str">
        <f t="shared" si="68"/>
        <v/>
      </c>
      <c r="R163" s="222" t="str">
        <f t="shared" si="69"/>
        <v/>
      </c>
      <c r="S163" s="15"/>
      <c r="T163" s="15"/>
      <c r="U163" s="32"/>
      <c r="V163" s="32"/>
      <c r="W163" s="32"/>
      <c r="X163" s="32"/>
      <c r="Y163" s="32"/>
    </row>
    <row r="164" spans="1:25" x14ac:dyDescent="0.25">
      <c r="A164" s="11"/>
      <c r="B164" s="206" t="str">
        <f t="shared" si="56"/>
        <v/>
      </c>
      <c r="C164" s="231">
        <f t="shared" si="57"/>
        <v>154</v>
      </c>
      <c r="D164" s="225" t="str">
        <f>IF('The Calc 2.1'!B164="","",'The Calc 2.1'!B164)</f>
        <v/>
      </c>
      <c r="E164" s="239" t="str">
        <f>IF('The Calc 2.1'!C164="","",'The Calc 2.1'!C164)</f>
        <v/>
      </c>
      <c r="F164" s="225" t="str">
        <f>IF('The Calc 2.1'!D164="","",'The Calc 2.1'!D164)</f>
        <v/>
      </c>
      <c r="G164" s="211" t="str">
        <f t="shared" si="58"/>
        <v/>
      </c>
      <c r="H164" s="212" t="str">
        <f t="shared" si="59"/>
        <v/>
      </c>
      <c r="I164" s="211" t="str">
        <f t="shared" si="60"/>
        <v/>
      </c>
      <c r="J164" s="214" t="str">
        <f t="shared" si="61"/>
        <v/>
      </c>
      <c r="K164" s="213" t="str">
        <f t="shared" si="62"/>
        <v/>
      </c>
      <c r="L164" s="214" t="str">
        <f t="shared" si="63"/>
        <v/>
      </c>
      <c r="M164" s="221" t="str">
        <f t="shared" si="64"/>
        <v/>
      </c>
      <c r="N164" s="222" t="str">
        <f t="shared" si="65"/>
        <v/>
      </c>
      <c r="O164" s="221" t="str">
        <f t="shared" si="66"/>
        <v/>
      </c>
      <c r="P164" s="222" t="str">
        <f t="shared" si="67"/>
        <v/>
      </c>
      <c r="Q164" s="221" t="str">
        <f t="shared" si="68"/>
        <v/>
      </c>
      <c r="R164" s="222" t="str">
        <f t="shared" si="69"/>
        <v/>
      </c>
      <c r="S164" s="15"/>
      <c r="T164" s="15"/>
      <c r="U164" s="32"/>
      <c r="V164" s="32"/>
      <c r="W164" s="32"/>
      <c r="X164" s="32"/>
      <c r="Y164" s="32"/>
    </row>
    <row r="165" spans="1:25" x14ac:dyDescent="0.25">
      <c r="A165" s="11"/>
      <c r="B165" s="206" t="str">
        <f t="shared" si="56"/>
        <v/>
      </c>
      <c r="C165" s="231">
        <f t="shared" si="57"/>
        <v>155</v>
      </c>
      <c r="D165" s="225" t="str">
        <f>IF('The Calc 2.1'!B165="","",'The Calc 2.1'!B165)</f>
        <v/>
      </c>
      <c r="E165" s="239" t="str">
        <f>IF('The Calc 2.1'!C165="","",'The Calc 2.1'!C165)</f>
        <v/>
      </c>
      <c r="F165" s="225" t="str">
        <f>IF('The Calc 2.1'!D165="","",'The Calc 2.1'!D165)</f>
        <v/>
      </c>
      <c r="G165" s="211" t="str">
        <f t="shared" si="58"/>
        <v/>
      </c>
      <c r="H165" s="212" t="str">
        <f t="shared" si="59"/>
        <v/>
      </c>
      <c r="I165" s="211" t="str">
        <f t="shared" si="60"/>
        <v/>
      </c>
      <c r="J165" s="214" t="str">
        <f t="shared" si="61"/>
        <v/>
      </c>
      <c r="K165" s="213" t="str">
        <f t="shared" si="62"/>
        <v/>
      </c>
      <c r="L165" s="214" t="str">
        <f t="shared" si="63"/>
        <v/>
      </c>
      <c r="M165" s="221" t="str">
        <f t="shared" si="64"/>
        <v/>
      </c>
      <c r="N165" s="222" t="str">
        <f t="shared" si="65"/>
        <v/>
      </c>
      <c r="O165" s="221" t="str">
        <f t="shared" si="66"/>
        <v/>
      </c>
      <c r="P165" s="222" t="str">
        <f t="shared" si="67"/>
        <v/>
      </c>
      <c r="Q165" s="221" t="str">
        <f t="shared" si="68"/>
        <v/>
      </c>
      <c r="R165" s="222" t="str">
        <f t="shared" si="69"/>
        <v/>
      </c>
      <c r="S165" s="15"/>
      <c r="T165" s="15"/>
      <c r="U165" s="32"/>
      <c r="V165" s="32"/>
      <c r="W165" s="32"/>
      <c r="X165" s="32"/>
      <c r="Y165" s="32"/>
    </row>
    <row r="166" spans="1:25" x14ac:dyDescent="0.25">
      <c r="A166" s="11"/>
      <c r="B166" s="206" t="str">
        <f t="shared" si="56"/>
        <v/>
      </c>
      <c r="C166" s="231">
        <f t="shared" si="57"/>
        <v>156</v>
      </c>
      <c r="D166" s="225" t="str">
        <f>IF('The Calc 2.1'!B166="","",'The Calc 2.1'!B166)</f>
        <v/>
      </c>
      <c r="E166" s="239" t="str">
        <f>IF('The Calc 2.1'!C166="","",'The Calc 2.1'!C166)</f>
        <v/>
      </c>
      <c r="F166" s="225" t="str">
        <f>IF('The Calc 2.1'!D166="","",'The Calc 2.1'!D166)</f>
        <v/>
      </c>
      <c r="G166" s="211" t="str">
        <f t="shared" si="58"/>
        <v/>
      </c>
      <c r="H166" s="212" t="str">
        <f t="shared" si="59"/>
        <v/>
      </c>
      <c r="I166" s="211" t="str">
        <f t="shared" si="60"/>
        <v/>
      </c>
      <c r="J166" s="214" t="str">
        <f t="shared" si="61"/>
        <v/>
      </c>
      <c r="K166" s="213" t="str">
        <f t="shared" si="62"/>
        <v/>
      </c>
      <c r="L166" s="214" t="str">
        <f t="shared" si="63"/>
        <v/>
      </c>
      <c r="M166" s="221" t="str">
        <f t="shared" si="64"/>
        <v/>
      </c>
      <c r="N166" s="222" t="str">
        <f t="shared" si="65"/>
        <v/>
      </c>
      <c r="O166" s="221" t="str">
        <f t="shared" si="66"/>
        <v/>
      </c>
      <c r="P166" s="222" t="str">
        <f t="shared" si="67"/>
        <v/>
      </c>
      <c r="Q166" s="221" t="str">
        <f t="shared" si="68"/>
        <v/>
      </c>
      <c r="R166" s="222" t="str">
        <f t="shared" si="69"/>
        <v/>
      </c>
      <c r="S166" s="15"/>
      <c r="T166" s="15"/>
      <c r="U166" s="32"/>
      <c r="V166" s="32"/>
      <c r="W166" s="32"/>
      <c r="X166" s="32"/>
      <c r="Y166" s="32"/>
    </row>
    <row r="167" spans="1:25" x14ac:dyDescent="0.25">
      <c r="A167" s="11"/>
      <c r="B167" s="206" t="str">
        <f t="shared" si="56"/>
        <v/>
      </c>
      <c r="C167" s="231">
        <f t="shared" si="57"/>
        <v>157</v>
      </c>
      <c r="D167" s="225" t="str">
        <f>IF('The Calc 2.1'!B167="","",'The Calc 2.1'!B167)</f>
        <v/>
      </c>
      <c r="E167" s="239" t="str">
        <f>IF('The Calc 2.1'!C167="","",'The Calc 2.1'!C167)</f>
        <v/>
      </c>
      <c r="F167" s="225" t="str">
        <f>IF('The Calc 2.1'!D167="","",'The Calc 2.1'!D167)</f>
        <v/>
      </c>
      <c r="G167" s="211" t="str">
        <f t="shared" si="58"/>
        <v/>
      </c>
      <c r="H167" s="212" t="str">
        <f t="shared" si="59"/>
        <v/>
      </c>
      <c r="I167" s="211" t="str">
        <f t="shared" si="60"/>
        <v/>
      </c>
      <c r="J167" s="214" t="str">
        <f t="shared" si="61"/>
        <v/>
      </c>
      <c r="K167" s="213" t="str">
        <f t="shared" si="62"/>
        <v/>
      </c>
      <c r="L167" s="214" t="str">
        <f t="shared" si="63"/>
        <v/>
      </c>
      <c r="M167" s="221" t="str">
        <f t="shared" si="64"/>
        <v/>
      </c>
      <c r="N167" s="222" t="str">
        <f t="shared" si="65"/>
        <v/>
      </c>
      <c r="O167" s="221" t="str">
        <f t="shared" si="66"/>
        <v/>
      </c>
      <c r="P167" s="222" t="str">
        <f t="shared" si="67"/>
        <v/>
      </c>
      <c r="Q167" s="221" t="str">
        <f t="shared" si="68"/>
        <v/>
      </c>
      <c r="R167" s="222" t="str">
        <f t="shared" si="69"/>
        <v/>
      </c>
      <c r="S167" s="15"/>
      <c r="T167" s="15"/>
      <c r="U167" s="32"/>
      <c r="V167" s="32"/>
      <c r="W167" s="32"/>
      <c r="X167" s="32"/>
      <c r="Y167" s="32"/>
    </row>
    <row r="168" spans="1:25" x14ac:dyDescent="0.25">
      <c r="A168" s="11"/>
      <c r="B168" s="206" t="str">
        <f t="shared" si="56"/>
        <v/>
      </c>
      <c r="C168" s="231">
        <f t="shared" si="57"/>
        <v>158</v>
      </c>
      <c r="D168" s="225" t="str">
        <f>IF('The Calc 2.1'!B168="","",'The Calc 2.1'!B168)</f>
        <v/>
      </c>
      <c r="E168" s="239" t="str">
        <f>IF('The Calc 2.1'!C168="","",'The Calc 2.1'!C168)</f>
        <v/>
      </c>
      <c r="F168" s="225" t="str">
        <f>IF('The Calc 2.1'!D168="","",'The Calc 2.1'!D168)</f>
        <v/>
      </c>
      <c r="G168" s="211" t="str">
        <f t="shared" si="58"/>
        <v/>
      </c>
      <c r="H168" s="212" t="str">
        <f t="shared" si="59"/>
        <v/>
      </c>
      <c r="I168" s="211" t="str">
        <f t="shared" si="60"/>
        <v/>
      </c>
      <c r="J168" s="214" t="str">
        <f t="shared" si="61"/>
        <v/>
      </c>
      <c r="K168" s="213" t="str">
        <f t="shared" si="62"/>
        <v/>
      </c>
      <c r="L168" s="214" t="str">
        <f t="shared" si="63"/>
        <v/>
      </c>
      <c r="M168" s="221" t="str">
        <f t="shared" si="64"/>
        <v/>
      </c>
      <c r="N168" s="222" t="str">
        <f t="shared" si="65"/>
        <v/>
      </c>
      <c r="O168" s="221" t="str">
        <f t="shared" si="66"/>
        <v/>
      </c>
      <c r="P168" s="222" t="str">
        <f t="shared" si="67"/>
        <v/>
      </c>
      <c r="Q168" s="221" t="str">
        <f t="shared" si="68"/>
        <v/>
      </c>
      <c r="R168" s="222" t="str">
        <f t="shared" si="69"/>
        <v/>
      </c>
      <c r="S168" s="15"/>
      <c r="T168" s="15"/>
      <c r="U168" s="32"/>
      <c r="V168" s="32"/>
      <c r="W168" s="32"/>
      <c r="X168" s="32"/>
      <c r="Y168" s="32"/>
    </row>
    <row r="169" spans="1:25" x14ac:dyDescent="0.25">
      <c r="A169" s="11"/>
      <c r="B169" s="206" t="str">
        <f t="shared" si="56"/>
        <v/>
      </c>
      <c r="C169" s="231">
        <f t="shared" si="57"/>
        <v>159</v>
      </c>
      <c r="D169" s="225" t="str">
        <f>IF('The Calc 2.1'!B169="","",'The Calc 2.1'!B169)</f>
        <v/>
      </c>
      <c r="E169" s="239" t="str">
        <f>IF('The Calc 2.1'!C169="","",'The Calc 2.1'!C169)</f>
        <v/>
      </c>
      <c r="F169" s="225" t="str">
        <f>IF('The Calc 2.1'!D169="","",'The Calc 2.1'!D169)</f>
        <v/>
      </c>
      <c r="G169" s="211" t="str">
        <f t="shared" si="58"/>
        <v/>
      </c>
      <c r="H169" s="212" t="str">
        <f t="shared" si="59"/>
        <v/>
      </c>
      <c r="I169" s="211" t="str">
        <f t="shared" si="60"/>
        <v/>
      </c>
      <c r="J169" s="214" t="str">
        <f t="shared" si="61"/>
        <v/>
      </c>
      <c r="K169" s="213" t="str">
        <f t="shared" si="62"/>
        <v/>
      </c>
      <c r="L169" s="214" t="str">
        <f t="shared" si="63"/>
        <v/>
      </c>
      <c r="M169" s="221" t="str">
        <f t="shared" si="64"/>
        <v/>
      </c>
      <c r="N169" s="222" t="str">
        <f t="shared" si="65"/>
        <v/>
      </c>
      <c r="O169" s="221" t="str">
        <f t="shared" si="66"/>
        <v/>
      </c>
      <c r="P169" s="222" t="str">
        <f t="shared" si="67"/>
        <v/>
      </c>
      <c r="Q169" s="221" t="str">
        <f t="shared" si="68"/>
        <v/>
      </c>
      <c r="R169" s="222" t="str">
        <f t="shared" si="69"/>
        <v/>
      </c>
      <c r="S169" s="15"/>
      <c r="T169" s="15"/>
      <c r="U169" s="32"/>
      <c r="V169" s="32"/>
      <c r="W169" s="32"/>
      <c r="X169" s="32"/>
      <c r="Y169" s="32"/>
    </row>
    <row r="170" spans="1:25" x14ac:dyDescent="0.25">
      <c r="A170" s="11"/>
      <c r="B170" s="206" t="str">
        <f t="shared" si="56"/>
        <v/>
      </c>
      <c r="C170" s="231">
        <f t="shared" si="57"/>
        <v>160</v>
      </c>
      <c r="D170" s="225" t="str">
        <f>IF('The Calc 2.1'!B170="","",'The Calc 2.1'!B170)</f>
        <v/>
      </c>
      <c r="E170" s="239" t="str">
        <f>IF('The Calc 2.1'!C170="","",'The Calc 2.1'!C170)</f>
        <v/>
      </c>
      <c r="F170" s="225" t="str">
        <f>IF('The Calc 2.1'!D170="","",'The Calc 2.1'!D170)</f>
        <v/>
      </c>
      <c r="G170" s="211" t="str">
        <f t="shared" si="58"/>
        <v/>
      </c>
      <c r="H170" s="212" t="str">
        <f t="shared" si="59"/>
        <v/>
      </c>
      <c r="I170" s="211" t="str">
        <f t="shared" si="60"/>
        <v/>
      </c>
      <c r="J170" s="214" t="str">
        <f t="shared" si="61"/>
        <v/>
      </c>
      <c r="K170" s="213" t="str">
        <f t="shared" si="62"/>
        <v/>
      </c>
      <c r="L170" s="214" t="str">
        <f t="shared" si="63"/>
        <v/>
      </c>
      <c r="M170" s="221" t="str">
        <f t="shared" si="64"/>
        <v/>
      </c>
      <c r="N170" s="222" t="str">
        <f t="shared" si="65"/>
        <v/>
      </c>
      <c r="O170" s="221" t="str">
        <f t="shared" si="66"/>
        <v/>
      </c>
      <c r="P170" s="222" t="str">
        <f t="shared" si="67"/>
        <v/>
      </c>
      <c r="Q170" s="221" t="str">
        <f t="shared" si="68"/>
        <v/>
      </c>
      <c r="R170" s="222" t="str">
        <f t="shared" si="69"/>
        <v/>
      </c>
      <c r="S170" s="15"/>
      <c r="T170" s="15"/>
      <c r="U170" s="32"/>
      <c r="V170" s="32"/>
      <c r="W170" s="32"/>
      <c r="X170" s="32"/>
      <c r="Y170" s="32"/>
    </row>
    <row r="171" spans="1:25" x14ac:dyDescent="0.25">
      <c r="A171" s="11"/>
      <c r="B171" s="206" t="str">
        <f t="shared" ref="B171:B202" si="70">IF(prevalidifier*postvalidifier=1,IF(exclusion="","No",exclusion),IF(idblankchek=0,"","Yes"))</f>
        <v/>
      </c>
      <c r="C171" s="231">
        <f t="shared" si="57"/>
        <v>161</v>
      </c>
      <c r="D171" s="225" t="str">
        <f>IF('The Calc 2.1'!B171="","",'The Calc 2.1'!B171)</f>
        <v/>
      </c>
      <c r="E171" s="239" t="str">
        <f>IF('The Calc 2.1'!C171="","",'The Calc 2.1'!C171)</f>
        <v/>
      </c>
      <c r="F171" s="225" t="str">
        <f>IF('The Calc 2.1'!D171="","",'The Calc 2.1'!D171)</f>
        <v/>
      </c>
      <c r="G171" s="211" t="str">
        <f t="shared" ref="G171:G202" si="71">IF(combivalidifier=1,preMag,"")</f>
        <v/>
      </c>
      <c r="H171" s="212" t="str">
        <f t="shared" ref="H171:H202" si="72">IF(combivalidifier=1,preAxis,"")</f>
        <v/>
      </c>
      <c r="I171" s="211" t="str">
        <f t="shared" ref="I171:I202" si="73">IF(combivalidifier=1,postMag,"")</f>
        <v/>
      </c>
      <c r="J171" s="214" t="str">
        <f t="shared" ref="J171:J202" si="74">IF(combivalidifier=1,postAxis,"")</f>
        <v/>
      </c>
      <c r="K171" s="213" t="str">
        <f t="shared" ref="K171:K202" si="75">IF(combivalidifier=1,siaMag,"")</f>
        <v/>
      </c>
      <c r="L171" s="214" t="str">
        <f t="shared" ref="L171:L202" si="76">IF(combivalidifier=1,SIAaxis,"")</f>
        <v/>
      </c>
      <c r="M171" s="221" t="str">
        <f t="shared" ref="M171:M202" si="77">IF(combivalidifier=1,prex,"")</f>
        <v/>
      </c>
      <c r="N171" s="222" t="str">
        <f t="shared" ref="N171:N202" si="78">IF(combivalidifier=1,prey,"")</f>
        <v/>
      </c>
      <c r="O171" s="221" t="str">
        <f t="shared" ref="O171:O202" si="79">IF(combivalidifier=1,postx,"")</f>
        <v/>
      </c>
      <c r="P171" s="222" t="str">
        <f t="shared" ref="P171:P202" si="80">IF(combivalidifier=1,posty,"")</f>
        <v/>
      </c>
      <c r="Q171" s="221" t="str">
        <f t="shared" ref="Q171:Q202" si="81">IF(combivalidifier=1,siax,"")</f>
        <v/>
      </c>
      <c r="R171" s="222" t="str">
        <f t="shared" ref="R171:R202" si="82">IF(combivalidifier=1,siay,"")</f>
        <v/>
      </c>
      <c r="S171" s="15"/>
      <c r="T171" s="15"/>
      <c r="U171" s="32"/>
      <c r="V171" s="32"/>
      <c r="W171" s="32"/>
      <c r="X171" s="32"/>
      <c r="Y171" s="32"/>
    </row>
    <row r="172" spans="1:25" x14ac:dyDescent="0.25">
      <c r="A172" s="11"/>
      <c r="B172" s="206" t="str">
        <f t="shared" si="70"/>
        <v/>
      </c>
      <c r="C172" s="231">
        <f t="shared" si="57"/>
        <v>162</v>
      </c>
      <c r="D172" s="225" t="str">
        <f>IF('The Calc 2.1'!B172="","",'The Calc 2.1'!B172)</f>
        <v/>
      </c>
      <c r="E172" s="239" t="str">
        <f>IF('The Calc 2.1'!C172="","",'The Calc 2.1'!C172)</f>
        <v/>
      </c>
      <c r="F172" s="225" t="str">
        <f>IF('The Calc 2.1'!D172="","",'The Calc 2.1'!D172)</f>
        <v/>
      </c>
      <c r="G172" s="211" t="str">
        <f t="shared" si="71"/>
        <v/>
      </c>
      <c r="H172" s="212" t="str">
        <f t="shared" si="72"/>
        <v/>
      </c>
      <c r="I172" s="211" t="str">
        <f t="shared" si="73"/>
        <v/>
      </c>
      <c r="J172" s="214" t="str">
        <f t="shared" si="74"/>
        <v/>
      </c>
      <c r="K172" s="213" t="str">
        <f t="shared" si="75"/>
        <v/>
      </c>
      <c r="L172" s="214" t="str">
        <f t="shared" si="76"/>
        <v/>
      </c>
      <c r="M172" s="221" t="str">
        <f t="shared" si="77"/>
        <v/>
      </c>
      <c r="N172" s="222" t="str">
        <f t="shared" si="78"/>
        <v/>
      </c>
      <c r="O172" s="221" t="str">
        <f t="shared" si="79"/>
        <v/>
      </c>
      <c r="P172" s="222" t="str">
        <f t="shared" si="80"/>
        <v/>
      </c>
      <c r="Q172" s="221" t="str">
        <f t="shared" si="81"/>
        <v/>
      </c>
      <c r="R172" s="222" t="str">
        <f t="shared" si="82"/>
        <v/>
      </c>
      <c r="S172" s="15"/>
      <c r="T172" s="15"/>
      <c r="U172" s="32"/>
      <c r="V172" s="32"/>
      <c r="W172" s="32"/>
      <c r="X172" s="32"/>
      <c r="Y172" s="32"/>
    </row>
    <row r="173" spans="1:25" x14ac:dyDescent="0.25">
      <c r="A173" s="11"/>
      <c r="B173" s="206" t="str">
        <f t="shared" si="70"/>
        <v/>
      </c>
      <c r="C173" s="231">
        <f t="shared" si="57"/>
        <v>163</v>
      </c>
      <c r="D173" s="225" t="str">
        <f>IF('The Calc 2.1'!B173="","",'The Calc 2.1'!B173)</f>
        <v/>
      </c>
      <c r="E173" s="239" t="str">
        <f>IF('The Calc 2.1'!C173="","",'The Calc 2.1'!C173)</f>
        <v/>
      </c>
      <c r="F173" s="225" t="str">
        <f>IF('The Calc 2.1'!D173="","",'The Calc 2.1'!D173)</f>
        <v/>
      </c>
      <c r="G173" s="211" t="str">
        <f t="shared" si="71"/>
        <v/>
      </c>
      <c r="H173" s="212" t="str">
        <f t="shared" si="72"/>
        <v/>
      </c>
      <c r="I173" s="211" t="str">
        <f t="shared" si="73"/>
        <v/>
      </c>
      <c r="J173" s="214" t="str">
        <f t="shared" si="74"/>
        <v/>
      </c>
      <c r="K173" s="213" t="str">
        <f t="shared" si="75"/>
        <v/>
      </c>
      <c r="L173" s="214" t="str">
        <f t="shared" si="76"/>
        <v/>
      </c>
      <c r="M173" s="221" t="str">
        <f t="shared" si="77"/>
        <v/>
      </c>
      <c r="N173" s="222" t="str">
        <f t="shared" si="78"/>
        <v/>
      </c>
      <c r="O173" s="221" t="str">
        <f t="shared" si="79"/>
        <v/>
      </c>
      <c r="P173" s="222" t="str">
        <f t="shared" si="80"/>
        <v/>
      </c>
      <c r="Q173" s="221" t="str">
        <f t="shared" si="81"/>
        <v/>
      </c>
      <c r="R173" s="222" t="str">
        <f t="shared" si="82"/>
        <v/>
      </c>
      <c r="S173" s="15"/>
      <c r="T173" s="15"/>
      <c r="U173" s="32"/>
      <c r="V173" s="32"/>
      <c r="W173" s="32"/>
      <c r="X173" s="32"/>
      <c r="Y173" s="32"/>
    </row>
    <row r="174" spans="1:25" x14ac:dyDescent="0.25">
      <c r="A174" s="11"/>
      <c r="B174" s="206" t="str">
        <f t="shared" si="70"/>
        <v/>
      </c>
      <c r="C174" s="231">
        <f t="shared" si="57"/>
        <v>164</v>
      </c>
      <c r="D174" s="225" t="str">
        <f>IF('The Calc 2.1'!B174="","",'The Calc 2.1'!B174)</f>
        <v/>
      </c>
      <c r="E174" s="239" t="str">
        <f>IF('The Calc 2.1'!C174="","",'The Calc 2.1'!C174)</f>
        <v/>
      </c>
      <c r="F174" s="225" t="str">
        <f>IF('The Calc 2.1'!D174="","",'The Calc 2.1'!D174)</f>
        <v/>
      </c>
      <c r="G174" s="211" t="str">
        <f t="shared" si="71"/>
        <v/>
      </c>
      <c r="H174" s="212" t="str">
        <f t="shared" si="72"/>
        <v/>
      </c>
      <c r="I174" s="211" t="str">
        <f t="shared" si="73"/>
        <v/>
      </c>
      <c r="J174" s="214" t="str">
        <f t="shared" si="74"/>
        <v/>
      </c>
      <c r="K174" s="213" t="str">
        <f t="shared" si="75"/>
        <v/>
      </c>
      <c r="L174" s="214" t="str">
        <f t="shared" si="76"/>
        <v/>
      </c>
      <c r="M174" s="221" t="str">
        <f t="shared" si="77"/>
        <v/>
      </c>
      <c r="N174" s="222" t="str">
        <f t="shared" si="78"/>
        <v/>
      </c>
      <c r="O174" s="221" t="str">
        <f t="shared" si="79"/>
        <v/>
      </c>
      <c r="P174" s="222" t="str">
        <f t="shared" si="80"/>
        <v/>
      </c>
      <c r="Q174" s="221" t="str">
        <f t="shared" si="81"/>
        <v/>
      </c>
      <c r="R174" s="222" t="str">
        <f t="shared" si="82"/>
        <v/>
      </c>
      <c r="S174" s="15"/>
      <c r="T174" s="15"/>
      <c r="U174" s="32"/>
      <c r="V174" s="32"/>
      <c r="W174" s="32"/>
      <c r="X174" s="32"/>
      <c r="Y174" s="32"/>
    </row>
    <row r="175" spans="1:25" x14ac:dyDescent="0.25">
      <c r="A175" s="11"/>
      <c r="B175" s="206" t="str">
        <f t="shared" si="70"/>
        <v/>
      </c>
      <c r="C175" s="231">
        <f t="shared" si="57"/>
        <v>165</v>
      </c>
      <c r="D175" s="225" t="str">
        <f>IF('The Calc 2.1'!B175="","",'The Calc 2.1'!B175)</f>
        <v/>
      </c>
      <c r="E175" s="239" t="str">
        <f>IF('The Calc 2.1'!C175="","",'The Calc 2.1'!C175)</f>
        <v/>
      </c>
      <c r="F175" s="225" t="str">
        <f>IF('The Calc 2.1'!D175="","",'The Calc 2.1'!D175)</f>
        <v/>
      </c>
      <c r="G175" s="211" t="str">
        <f t="shared" si="71"/>
        <v/>
      </c>
      <c r="H175" s="212" t="str">
        <f t="shared" si="72"/>
        <v/>
      </c>
      <c r="I175" s="211" t="str">
        <f t="shared" si="73"/>
        <v/>
      </c>
      <c r="J175" s="214" t="str">
        <f t="shared" si="74"/>
        <v/>
      </c>
      <c r="K175" s="213" t="str">
        <f t="shared" si="75"/>
        <v/>
      </c>
      <c r="L175" s="214" t="str">
        <f t="shared" si="76"/>
        <v/>
      </c>
      <c r="M175" s="221" t="str">
        <f t="shared" si="77"/>
        <v/>
      </c>
      <c r="N175" s="222" t="str">
        <f t="shared" si="78"/>
        <v/>
      </c>
      <c r="O175" s="221" t="str">
        <f t="shared" si="79"/>
        <v/>
      </c>
      <c r="P175" s="222" t="str">
        <f t="shared" si="80"/>
        <v/>
      </c>
      <c r="Q175" s="221" t="str">
        <f t="shared" si="81"/>
        <v/>
      </c>
      <c r="R175" s="222" t="str">
        <f t="shared" si="82"/>
        <v/>
      </c>
      <c r="S175" s="15"/>
      <c r="T175" s="15"/>
      <c r="U175" s="32"/>
      <c r="V175" s="32"/>
      <c r="W175" s="32"/>
      <c r="X175" s="32"/>
      <c r="Y175" s="32"/>
    </row>
    <row r="176" spans="1:25" x14ac:dyDescent="0.25">
      <c r="A176" s="11"/>
      <c r="B176" s="206" t="str">
        <f t="shared" si="70"/>
        <v/>
      </c>
      <c r="C176" s="231">
        <f t="shared" si="57"/>
        <v>166</v>
      </c>
      <c r="D176" s="225" t="str">
        <f>IF('The Calc 2.1'!B176="","",'The Calc 2.1'!B176)</f>
        <v/>
      </c>
      <c r="E176" s="239" t="str">
        <f>IF('The Calc 2.1'!C176="","",'The Calc 2.1'!C176)</f>
        <v/>
      </c>
      <c r="F176" s="225" t="str">
        <f>IF('The Calc 2.1'!D176="","",'The Calc 2.1'!D176)</f>
        <v/>
      </c>
      <c r="G176" s="211" t="str">
        <f t="shared" si="71"/>
        <v/>
      </c>
      <c r="H176" s="212" t="str">
        <f t="shared" si="72"/>
        <v/>
      </c>
      <c r="I176" s="211" t="str">
        <f t="shared" si="73"/>
        <v/>
      </c>
      <c r="J176" s="214" t="str">
        <f t="shared" si="74"/>
        <v/>
      </c>
      <c r="K176" s="213" t="str">
        <f t="shared" si="75"/>
        <v/>
      </c>
      <c r="L176" s="214" t="str">
        <f t="shared" si="76"/>
        <v/>
      </c>
      <c r="M176" s="221" t="str">
        <f t="shared" si="77"/>
        <v/>
      </c>
      <c r="N176" s="222" t="str">
        <f t="shared" si="78"/>
        <v/>
      </c>
      <c r="O176" s="221" t="str">
        <f t="shared" si="79"/>
        <v/>
      </c>
      <c r="P176" s="222" t="str">
        <f t="shared" si="80"/>
        <v/>
      </c>
      <c r="Q176" s="221" t="str">
        <f t="shared" si="81"/>
        <v/>
      </c>
      <c r="R176" s="222" t="str">
        <f t="shared" si="82"/>
        <v/>
      </c>
      <c r="S176" s="15"/>
      <c r="T176" s="15"/>
      <c r="U176" s="32"/>
      <c r="V176" s="32"/>
      <c r="W176" s="32"/>
      <c r="X176" s="32"/>
      <c r="Y176" s="32"/>
    </row>
    <row r="177" spans="1:25" x14ac:dyDescent="0.25">
      <c r="A177" s="11"/>
      <c r="B177" s="206" t="str">
        <f t="shared" si="70"/>
        <v/>
      </c>
      <c r="C177" s="231">
        <f t="shared" si="57"/>
        <v>167</v>
      </c>
      <c r="D177" s="225" t="str">
        <f>IF('The Calc 2.1'!B177="","",'The Calc 2.1'!B177)</f>
        <v/>
      </c>
      <c r="E177" s="239" t="str">
        <f>IF('The Calc 2.1'!C177="","",'The Calc 2.1'!C177)</f>
        <v/>
      </c>
      <c r="F177" s="225" t="str">
        <f>IF('The Calc 2.1'!D177="","",'The Calc 2.1'!D177)</f>
        <v/>
      </c>
      <c r="G177" s="211" t="str">
        <f t="shared" si="71"/>
        <v/>
      </c>
      <c r="H177" s="212" t="str">
        <f t="shared" si="72"/>
        <v/>
      </c>
      <c r="I177" s="211" t="str">
        <f t="shared" si="73"/>
        <v/>
      </c>
      <c r="J177" s="214" t="str">
        <f t="shared" si="74"/>
        <v/>
      </c>
      <c r="K177" s="213" t="str">
        <f t="shared" si="75"/>
        <v/>
      </c>
      <c r="L177" s="214" t="str">
        <f t="shared" si="76"/>
        <v/>
      </c>
      <c r="M177" s="221" t="str">
        <f t="shared" si="77"/>
        <v/>
      </c>
      <c r="N177" s="222" t="str">
        <f t="shared" si="78"/>
        <v/>
      </c>
      <c r="O177" s="221" t="str">
        <f t="shared" si="79"/>
        <v/>
      </c>
      <c r="P177" s="222" t="str">
        <f t="shared" si="80"/>
        <v/>
      </c>
      <c r="Q177" s="221" t="str">
        <f t="shared" si="81"/>
        <v/>
      </c>
      <c r="R177" s="222" t="str">
        <f t="shared" si="82"/>
        <v/>
      </c>
      <c r="S177" s="15"/>
      <c r="T177" s="15"/>
      <c r="U177" s="32"/>
      <c r="V177" s="32"/>
      <c r="W177" s="32"/>
      <c r="X177" s="32"/>
      <c r="Y177" s="32"/>
    </row>
    <row r="178" spans="1:25" x14ac:dyDescent="0.25">
      <c r="A178" s="11"/>
      <c r="B178" s="206" t="str">
        <f t="shared" si="70"/>
        <v/>
      </c>
      <c r="C178" s="231">
        <f t="shared" si="57"/>
        <v>168</v>
      </c>
      <c r="D178" s="225" t="str">
        <f>IF('The Calc 2.1'!B178="","",'The Calc 2.1'!B178)</f>
        <v/>
      </c>
      <c r="E178" s="239" t="str">
        <f>IF('The Calc 2.1'!C178="","",'The Calc 2.1'!C178)</f>
        <v/>
      </c>
      <c r="F178" s="225" t="str">
        <f>IF('The Calc 2.1'!D178="","",'The Calc 2.1'!D178)</f>
        <v/>
      </c>
      <c r="G178" s="211" t="str">
        <f t="shared" si="71"/>
        <v/>
      </c>
      <c r="H178" s="212" t="str">
        <f t="shared" si="72"/>
        <v/>
      </c>
      <c r="I178" s="211" t="str">
        <f t="shared" si="73"/>
        <v/>
      </c>
      <c r="J178" s="214" t="str">
        <f t="shared" si="74"/>
        <v/>
      </c>
      <c r="K178" s="213" t="str">
        <f t="shared" si="75"/>
        <v/>
      </c>
      <c r="L178" s="214" t="str">
        <f t="shared" si="76"/>
        <v/>
      </c>
      <c r="M178" s="221" t="str">
        <f t="shared" si="77"/>
        <v/>
      </c>
      <c r="N178" s="222" t="str">
        <f t="shared" si="78"/>
        <v/>
      </c>
      <c r="O178" s="221" t="str">
        <f t="shared" si="79"/>
        <v/>
      </c>
      <c r="P178" s="222" t="str">
        <f t="shared" si="80"/>
        <v/>
      </c>
      <c r="Q178" s="221" t="str">
        <f t="shared" si="81"/>
        <v/>
      </c>
      <c r="R178" s="222" t="str">
        <f t="shared" si="82"/>
        <v/>
      </c>
      <c r="S178" s="15"/>
      <c r="T178" s="15"/>
      <c r="U178" s="32"/>
      <c r="V178" s="32"/>
      <c r="W178" s="32"/>
      <c r="X178" s="32"/>
      <c r="Y178" s="32"/>
    </row>
    <row r="179" spans="1:25" x14ac:dyDescent="0.25">
      <c r="A179" s="11"/>
      <c r="B179" s="206" t="str">
        <f t="shared" si="70"/>
        <v/>
      </c>
      <c r="C179" s="231">
        <f t="shared" si="57"/>
        <v>169</v>
      </c>
      <c r="D179" s="225" t="str">
        <f>IF('The Calc 2.1'!B179="","",'The Calc 2.1'!B179)</f>
        <v/>
      </c>
      <c r="E179" s="239" t="str">
        <f>IF('The Calc 2.1'!C179="","",'The Calc 2.1'!C179)</f>
        <v/>
      </c>
      <c r="F179" s="225" t="str">
        <f>IF('The Calc 2.1'!D179="","",'The Calc 2.1'!D179)</f>
        <v/>
      </c>
      <c r="G179" s="211" t="str">
        <f t="shared" si="71"/>
        <v/>
      </c>
      <c r="H179" s="212" t="str">
        <f t="shared" si="72"/>
        <v/>
      </c>
      <c r="I179" s="211" t="str">
        <f t="shared" si="73"/>
        <v/>
      </c>
      <c r="J179" s="214" t="str">
        <f t="shared" si="74"/>
        <v/>
      </c>
      <c r="K179" s="213" t="str">
        <f t="shared" si="75"/>
        <v/>
      </c>
      <c r="L179" s="214" t="str">
        <f t="shared" si="76"/>
        <v/>
      </c>
      <c r="M179" s="221" t="str">
        <f t="shared" si="77"/>
        <v/>
      </c>
      <c r="N179" s="222" t="str">
        <f t="shared" si="78"/>
        <v/>
      </c>
      <c r="O179" s="221" t="str">
        <f t="shared" si="79"/>
        <v/>
      </c>
      <c r="P179" s="222" t="str">
        <f t="shared" si="80"/>
        <v/>
      </c>
      <c r="Q179" s="221" t="str">
        <f t="shared" si="81"/>
        <v/>
      </c>
      <c r="R179" s="222" t="str">
        <f t="shared" si="82"/>
        <v/>
      </c>
      <c r="S179" s="15"/>
      <c r="T179" s="15"/>
      <c r="U179" s="32"/>
      <c r="V179" s="32"/>
      <c r="W179" s="32"/>
      <c r="X179" s="32"/>
      <c r="Y179" s="32"/>
    </row>
    <row r="180" spans="1:25" x14ac:dyDescent="0.25">
      <c r="A180" s="11"/>
      <c r="B180" s="206" t="str">
        <f t="shared" si="70"/>
        <v/>
      </c>
      <c r="C180" s="231">
        <f t="shared" si="57"/>
        <v>170</v>
      </c>
      <c r="D180" s="225" t="str">
        <f>IF('The Calc 2.1'!B180="","",'The Calc 2.1'!B180)</f>
        <v/>
      </c>
      <c r="E180" s="239" t="str">
        <f>IF('The Calc 2.1'!C180="","",'The Calc 2.1'!C180)</f>
        <v/>
      </c>
      <c r="F180" s="225" t="str">
        <f>IF('The Calc 2.1'!D180="","",'The Calc 2.1'!D180)</f>
        <v/>
      </c>
      <c r="G180" s="211" t="str">
        <f t="shared" si="71"/>
        <v/>
      </c>
      <c r="H180" s="212" t="str">
        <f t="shared" si="72"/>
        <v/>
      </c>
      <c r="I180" s="211" t="str">
        <f t="shared" si="73"/>
        <v/>
      </c>
      <c r="J180" s="214" t="str">
        <f t="shared" si="74"/>
        <v/>
      </c>
      <c r="K180" s="213" t="str">
        <f t="shared" si="75"/>
        <v/>
      </c>
      <c r="L180" s="214" t="str">
        <f t="shared" si="76"/>
        <v/>
      </c>
      <c r="M180" s="221" t="str">
        <f t="shared" si="77"/>
        <v/>
      </c>
      <c r="N180" s="222" t="str">
        <f t="shared" si="78"/>
        <v/>
      </c>
      <c r="O180" s="221" t="str">
        <f t="shared" si="79"/>
        <v/>
      </c>
      <c r="P180" s="222" t="str">
        <f t="shared" si="80"/>
        <v/>
      </c>
      <c r="Q180" s="221" t="str">
        <f t="shared" si="81"/>
        <v/>
      </c>
      <c r="R180" s="222" t="str">
        <f t="shared" si="82"/>
        <v/>
      </c>
      <c r="S180" s="15"/>
      <c r="T180" s="15"/>
      <c r="U180" s="32"/>
      <c r="V180" s="32"/>
      <c r="W180" s="32"/>
      <c r="X180" s="32"/>
      <c r="Y180" s="32"/>
    </row>
    <row r="181" spans="1:25" x14ac:dyDescent="0.25">
      <c r="A181" s="11"/>
      <c r="B181" s="206" t="str">
        <f t="shared" si="70"/>
        <v/>
      </c>
      <c r="C181" s="231">
        <f t="shared" si="57"/>
        <v>171</v>
      </c>
      <c r="D181" s="225" t="str">
        <f>IF('The Calc 2.1'!B181="","",'The Calc 2.1'!B181)</f>
        <v/>
      </c>
      <c r="E181" s="239" t="str">
        <f>IF('The Calc 2.1'!C181="","",'The Calc 2.1'!C181)</f>
        <v/>
      </c>
      <c r="F181" s="225" t="str">
        <f>IF('The Calc 2.1'!D181="","",'The Calc 2.1'!D181)</f>
        <v/>
      </c>
      <c r="G181" s="211" t="str">
        <f t="shared" si="71"/>
        <v/>
      </c>
      <c r="H181" s="212" t="str">
        <f t="shared" si="72"/>
        <v/>
      </c>
      <c r="I181" s="211" t="str">
        <f t="shared" si="73"/>
        <v/>
      </c>
      <c r="J181" s="214" t="str">
        <f t="shared" si="74"/>
        <v/>
      </c>
      <c r="K181" s="213" t="str">
        <f t="shared" si="75"/>
        <v/>
      </c>
      <c r="L181" s="214" t="str">
        <f t="shared" si="76"/>
        <v/>
      </c>
      <c r="M181" s="221" t="str">
        <f t="shared" si="77"/>
        <v/>
      </c>
      <c r="N181" s="222" t="str">
        <f t="shared" si="78"/>
        <v/>
      </c>
      <c r="O181" s="221" t="str">
        <f t="shared" si="79"/>
        <v/>
      </c>
      <c r="P181" s="222" t="str">
        <f t="shared" si="80"/>
        <v/>
      </c>
      <c r="Q181" s="221" t="str">
        <f t="shared" si="81"/>
        <v/>
      </c>
      <c r="R181" s="222" t="str">
        <f t="shared" si="82"/>
        <v/>
      </c>
      <c r="S181" s="15"/>
      <c r="T181" s="15"/>
      <c r="U181" s="32"/>
      <c r="V181" s="32"/>
      <c r="W181" s="32"/>
      <c r="X181" s="32"/>
      <c r="Y181" s="32"/>
    </row>
    <row r="182" spans="1:25" x14ac:dyDescent="0.25">
      <c r="A182" s="11"/>
      <c r="B182" s="206" t="str">
        <f t="shared" si="70"/>
        <v/>
      </c>
      <c r="C182" s="231">
        <f t="shared" si="57"/>
        <v>172</v>
      </c>
      <c r="D182" s="225" t="str">
        <f>IF('The Calc 2.1'!B182="","",'The Calc 2.1'!B182)</f>
        <v/>
      </c>
      <c r="E182" s="239" t="str">
        <f>IF('The Calc 2.1'!C182="","",'The Calc 2.1'!C182)</f>
        <v/>
      </c>
      <c r="F182" s="225" t="str">
        <f>IF('The Calc 2.1'!D182="","",'The Calc 2.1'!D182)</f>
        <v/>
      </c>
      <c r="G182" s="211" t="str">
        <f t="shared" si="71"/>
        <v/>
      </c>
      <c r="H182" s="212" t="str">
        <f t="shared" si="72"/>
        <v/>
      </c>
      <c r="I182" s="211" t="str">
        <f t="shared" si="73"/>
        <v/>
      </c>
      <c r="J182" s="214" t="str">
        <f t="shared" si="74"/>
        <v/>
      </c>
      <c r="K182" s="213" t="str">
        <f t="shared" si="75"/>
        <v/>
      </c>
      <c r="L182" s="214" t="str">
        <f t="shared" si="76"/>
        <v/>
      </c>
      <c r="M182" s="221" t="str">
        <f t="shared" si="77"/>
        <v/>
      </c>
      <c r="N182" s="222" t="str">
        <f t="shared" si="78"/>
        <v/>
      </c>
      <c r="O182" s="221" t="str">
        <f t="shared" si="79"/>
        <v/>
      </c>
      <c r="P182" s="222" t="str">
        <f t="shared" si="80"/>
        <v/>
      </c>
      <c r="Q182" s="221" t="str">
        <f t="shared" si="81"/>
        <v/>
      </c>
      <c r="R182" s="222" t="str">
        <f t="shared" si="82"/>
        <v/>
      </c>
      <c r="S182" s="15"/>
      <c r="T182" s="15"/>
      <c r="U182" s="32"/>
      <c r="V182" s="32"/>
      <c r="W182" s="32"/>
      <c r="X182" s="32"/>
      <c r="Y182" s="32"/>
    </row>
    <row r="183" spans="1:25" x14ac:dyDescent="0.25">
      <c r="A183" s="11"/>
      <c r="B183" s="206" t="str">
        <f t="shared" si="70"/>
        <v/>
      </c>
      <c r="C183" s="231">
        <f t="shared" si="57"/>
        <v>173</v>
      </c>
      <c r="D183" s="225" t="str">
        <f>IF('The Calc 2.1'!B183="","",'The Calc 2.1'!B183)</f>
        <v/>
      </c>
      <c r="E183" s="239" t="str">
        <f>IF('The Calc 2.1'!C183="","",'The Calc 2.1'!C183)</f>
        <v/>
      </c>
      <c r="F183" s="225" t="str">
        <f>IF('The Calc 2.1'!D183="","",'The Calc 2.1'!D183)</f>
        <v/>
      </c>
      <c r="G183" s="211" t="str">
        <f t="shared" si="71"/>
        <v/>
      </c>
      <c r="H183" s="212" t="str">
        <f t="shared" si="72"/>
        <v/>
      </c>
      <c r="I183" s="211" t="str">
        <f t="shared" si="73"/>
        <v/>
      </c>
      <c r="J183" s="214" t="str">
        <f t="shared" si="74"/>
        <v/>
      </c>
      <c r="K183" s="213" t="str">
        <f t="shared" si="75"/>
        <v/>
      </c>
      <c r="L183" s="214" t="str">
        <f t="shared" si="76"/>
        <v/>
      </c>
      <c r="M183" s="221" t="str">
        <f t="shared" si="77"/>
        <v/>
      </c>
      <c r="N183" s="222" t="str">
        <f t="shared" si="78"/>
        <v/>
      </c>
      <c r="O183" s="221" t="str">
        <f t="shared" si="79"/>
        <v/>
      </c>
      <c r="P183" s="222" t="str">
        <f t="shared" si="80"/>
        <v/>
      </c>
      <c r="Q183" s="221" t="str">
        <f t="shared" si="81"/>
        <v/>
      </c>
      <c r="R183" s="222" t="str">
        <f t="shared" si="82"/>
        <v/>
      </c>
      <c r="S183" s="15"/>
      <c r="T183" s="15"/>
      <c r="U183" s="32"/>
      <c r="V183" s="32"/>
      <c r="W183" s="32"/>
      <c r="X183" s="32"/>
      <c r="Y183" s="32"/>
    </row>
    <row r="184" spans="1:25" x14ac:dyDescent="0.25">
      <c r="A184" s="11"/>
      <c r="B184" s="206" t="str">
        <f t="shared" si="70"/>
        <v/>
      </c>
      <c r="C184" s="231">
        <f t="shared" si="57"/>
        <v>174</v>
      </c>
      <c r="D184" s="225" t="str">
        <f>IF('The Calc 2.1'!B184="","",'The Calc 2.1'!B184)</f>
        <v/>
      </c>
      <c r="E184" s="239" t="str">
        <f>IF('The Calc 2.1'!C184="","",'The Calc 2.1'!C184)</f>
        <v/>
      </c>
      <c r="F184" s="225" t="str">
        <f>IF('The Calc 2.1'!D184="","",'The Calc 2.1'!D184)</f>
        <v/>
      </c>
      <c r="G184" s="211" t="str">
        <f t="shared" si="71"/>
        <v/>
      </c>
      <c r="H184" s="212" t="str">
        <f t="shared" si="72"/>
        <v/>
      </c>
      <c r="I184" s="211" t="str">
        <f t="shared" si="73"/>
        <v/>
      </c>
      <c r="J184" s="214" t="str">
        <f t="shared" si="74"/>
        <v/>
      </c>
      <c r="K184" s="213" t="str">
        <f t="shared" si="75"/>
        <v/>
      </c>
      <c r="L184" s="214" t="str">
        <f t="shared" si="76"/>
        <v/>
      </c>
      <c r="M184" s="221" t="str">
        <f t="shared" si="77"/>
        <v/>
      </c>
      <c r="N184" s="222" t="str">
        <f t="shared" si="78"/>
        <v/>
      </c>
      <c r="O184" s="221" t="str">
        <f t="shared" si="79"/>
        <v/>
      </c>
      <c r="P184" s="222" t="str">
        <f t="shared" si="80"/>
        <v/>
      </c>
      <c r="Q184" s="221" t="str">
        <f t="shared" si="81"/>
        <v/>
      </c>
      <c r="R184" s="222" t="str">
        <f t="shared" si="82"/>
        <v/>
      </c>
      <c r="S184" s="15"/>
      <c r="T184" s="15"/>
      <c r="U184" s="32"/>
      <c r="V184" s="32"/>
      <c r="W184" s="32"/>
      <c r="X184" s="32"/>
      <c r="Y184" s="32"/>
    </row>
    <row r="185" spans="1:25" x14ac:dyDescent="0.25">
      <c r="A185" s="11"/>
      <c r="B185" s="206" t="str">
        <f t="shared" si="70"/>
        <v/>
      </c>
      <c r="C185" s="231">
        <f t="shared" si="57"/>
        <v>175</v>
      </c>
      <c r="D185" s="225" t="str">
        <f>IF('The Calc 2.1'!B185="","",'The Calc 2.1'!B185)</f>
        <v/>
      </c>
      <c r="E185" s="239" t="str">
        <f>IF('The Calc 2.1'!C185="","",'The Calc 2.1'!C185)</f>
        <v/>
      </c>
      <c r="F185" s="225" t="str">
        <f>IF('The Calc 2.1'!D185="","",'The Calc 2.1'!D185)</f>
        <v/>
      </c>
      <c r="G185" s="211" t="str">
        <f t="shared" si="71"/>
        <v/>
      </c>
      <c r="H185" s="212" t="str">
        <f t="shared" si="72"/>
        <v/>
      </c>
      <c r="I185" s="211" t="str">
        <f t="shared" si="73"/>
        <v/>
      </c>
      <c r="J185" s="214" t="str">
        <f t="shared" si="74"/>
        <v/>
      </c>
      <c r="K185" s="213" t="str">
        <f t="shared" si="75"/>
        <v/>
      </c>
      <c r="L185" s="214" t="str">
        <f t="shared" si="76"/>
        <v/>
      </c>
      <c r="M185" s="221" t="str">
        <f t="shared" si="77"/>
        <v/>
      </c>
      <c r="N185" s="222" t="str">
        <f t="shared" si="78"/>
        <v/>
      </c>
      <c r="O185" s="221" t="str">
        <f t="shared" si="79"/>
        <v/>
      </c>
      <c r="P185" s="222" t="str">
        <f t="shared" si="80"/>
        <v/>
      </c>
      <c r="Q185" s="221" t="str">
        <f t="shared" si="81"/>
        <v/>
      </c>
      <c r="R185" s="222" t="str">
        <f t="shared" si="82"/>
        <v/>
      </c>
      <c r="S185" s="15"/>
      <c r="T185" s="15"/>
      <c r="U185" s="32"/>
      <c r="V185" s="32"/>
      <c r="W185" s="32"/>
      <c r="X185" s="32"/>
      <c r="Y185" s="32"/>
    </row>
    <row r="186" spans="1:25" x14ac:dyDescent="0.25">
      <c r="A186" s="11"/>
      <c r="B186" s="206" t="str">
        <f t="shared" si="70"/>
        <v/>
      </c>
      <c r="C186" s="231">
        <f t="shared" si="57"/>
        <v>176</v>
      </c>
      <c r="D186" s="225" t="str">
        <f>IF('The Calc 2.1'!B186="","",'The Calc 2.1'!B186)</f>
        <v/>
      </c>
      <c r="E186" s="239" t="str">
        <f>IF('The Calc 2.1'!C186="","",'The Calc 2.1'!C186)</f>
        <v/>
      </c>
      <c r="F186" s="225" t="str">
        <f>IF('The Calc 2.1'!D186="","",'The Calc 2.1'!D186)</f>
        <v/>
      </c>
      <c r="G186" s="211" t="str">
        <f t="shared" si="71"/>
        <v/>
      </c>
      <c r="H186" s="212" t="str">
        <f t="shared" si="72"/>
        <v/>
      </c>
      <c r="I186" s="211" t="str">
        <f t="shared" si="73"/>
        <v/>
      </c>
      <c r="J186" s="214" t="str">
        <f t="shared" si="74"/>
        <v/>
      </c>
      <c r="K186" s="213" t="str">
        <f t="shared" si="75"/>
        <v/>
      </c>
      <c r="L186" s="214" t="str">
        <f t="shared" si="76"/>
        <v/>
      </c>
      <c r="M186" s="221" t="str">
        <f t="shared" si="77"/>
        <v/>
      </c>
      <c r="N186" s="222" t="str">
        <f t="shared" si="78"/>
        <v/>
      </c>
      <c r="O186" s="221" t="str">
        <f t="shared" si="79"/>
        <v/>
      </c>
      <c r="P186" s="222" t="str">
        <f t="shared" si="80"/>
        <v/>
      </c>
      <c r="Q186" s="221" t="str">
        <f t="shared" si="81"/>
        <v/>
      </c>
      <c r="R186" s="222" t="str">
        <f t="shared" si="82"/>
        <v/>
      </c>
      <c r="S186" s="15"/>
      <c r="T186" s="15"/>
      <c r="U186" s="32"/>
      <c r="V186" s="32"/>
      <c r="W186" s="32"/>
      <c r="X186" s="32"/>
      <c r="Y186" s="32"/>
    </row>
    <row r="187" spans="1:25" x14ac:dyDescent="0.25">
      <c r="A187" s="11"/>
      <c r="B187" s="206" t="str">
        <f t="shared" si="70"/>
        <v/>
      </c>
      <c r="C187" s="231">
        <f t="shared" si="57"/>
        <v>177</v>
      </c>
      <c r="D187" s="225" t="str">
        <f>IF('The Calc 2.1'!B187="","",'The Calc 2.1'!B187)</f>
        <v/>
      </c>
      <c r="E187" s="239" t="str">
        <f>IF('The Calc 2.1'!C187="","",'The Calc 2.1'!C187)</f>
        <v/>
      </c>
      <c r="F187" s="225" t="str">
        <f>IF('The Calc 2.1'!D187="","",'The Calc 2.1'!D187)</f>
        <v/>
      </c>
      <c r="G187" s="211" t="str">
        <f t="shared" si="71"/>
        <v/>
      </c>
      <c r="H187" s="212" t="str">
        <f t="shared" si="72"/>
        <v/>
      </c>
      <c r="I187" s="211" t="str">
        <f t="shared" si="73"/>
        <v/>
      </c>
      <c r="J187" s="214" t="str">
        <f t="shared" si="74"/>
        <v/>
      </c>
      <c r="K187" s="213" t="str">
        <f t="shared" si="75"/>
        <v/>
      </c>
      <c r="L187" s="214" t="str">
        <f t="shared" si="76"/>
        <v/>
      </c>
      <c r="M187" s="221" t="str">
        <f t="shared" si="77"/>
        <v/>
      </c>
      <c r="N187" s="222" t="str">
        <f t="shared" si="78"/>
        <v/>
      </c>
      <c r="O187" s="221" t="str">
        <f t="shared" si="79"/>
        <v/>
      </c>
      <c r="P187" s="222" t="str">
        <f t="shared" si="80"/>
        <v/>
      </c>
      <c r="Q187" s="221" t="str">
        <f t="shared" si="81"/>
        <v/>
      </c>
      <c r="R187" s="222" t="str">
        <f t="shared" si="82"/>
        <v/>
      </c>
      <c r="S187" s="15"/>
      <c r="T187" s="15"/>
      <c r="U187" s="32"/>
      <c r="V187" s="32"/>
      <c r="W187" s="32"/>
      <c r="X187" s="32"/>
      <c r="Y187" s="32"/>
    </row>
    <row r="188" spans="1:25" x14ac:dyDescent="0.25">
      <c r="A188" s="11"/>
      <c r="B188" s="206" t="str">
        <f t="shared" si="70"/>
        <v/>
      </c>
      <c r="C188" s="231">
        <f t="shared" si="57"/>
        <v>178</v>
      </c>
      <c r="D188" s="225" t="str">
        <f>IF('The Calc 2.1'!B188="","",'The Calc 2.1'!B188)</f>
        <v/>
      </c>
      <c r="E188" s="239" t="str">
        <f>IF('The Calc 2.1'!C188="","",'The Calc 2.1'!C188)</f>
        <v/>
      </c>
      <c r="F188" s="225" t="str">
        <f>IF('The Calc 2.1'!D188="","",'The Calc 2.1'!D188)</f>
        <v/>
      </c>
      <c r="G188" s="211" t="str">
        <f t="shared" si="71"/>
        <v/>
      </c>
      <c r="H188" s="212" t="str">
        <f t="shared" si="72"/>
        <v/>
      </c>
      <c r="I188" s="211" t="str">
        <f t="shared" si="73"/>
        <v/>
      </c>
      <c r="J188" s="214" t="str">
        <f t="shared" si="74"/>
        <v/>
      </c>
      <c r="K188" s="213" t="str">
        <f t="shared" si="75"/>
        <v/>
      </c>
      <c r="L188" s="214" t="str">
        <f t="shared" si="76"/>
        <v/>
      </c>
      <c r="M188" s="221" t="str">
        <f t="shared" si="77"/>
        <v/>
      </c>
      <c r="N188" s="222" t="str">
        <f t="shared" si="78"/>
        <v/>
      </c>
      <c r="O188" s="221" t="str">
        <f t="shared" si="79"/>
        <v/>
      </c>
      <c r="P188" s="222" t="str">
        <f t="shared" si="80"/>
        <v/>
      </c>
      <c r="Q188" s="221" t="str">
        <f t="shared" si="81"/>
        <v/>
      </c>
      <c r="R188" s="222" t="str">
        <f t="shared" si="82"/>
        <v/>
      </c>
      <c r="S188" s="15"/>
      <c r="T188" s="15"/>
      <c r="U188" s="32"/>
      <c r="V188" s="32"/>
      <c r="W188" s="32"/>
      <c r="X188" s="32"/>
      <c r="Y188" s="32"/>
    </row>
    <row r="189" spans="1:25" x14ac:dyDescent="0.25">
      <c r="A189" s="11"/>
      <c r="B189" s="206" t="str">
        <f t="shared" si="70"/>
        <v/>
      </c>
      <c r="C189" s="231">
        <f t="shared" si="57"/>
        <v>179</v>
      </c>
      <c r="D189" s="225" t="str">
        <f>IF('The Calc 2.1'!B189="","",'The Calc 2.1'!B189)</f>
        <v/>
      </c>
      <c r="E189" s="239" t="str">
        <f>IF('The Calc 2.1'!C189="","",'The Calc 2.1'!C189)</f>
        <v/>
      </c>
      <c r="F189" s="225" t="str">
        <f>IF('The Calc 2.1'!D189="","",'The Calc 2.1'!D189)</f>
        <v/>
      </c>
      <c r="G189" s="211" t="str">
        <f t="shared" si="71"/>
        <v/>
      </c>
      <c r="H189" s="212" t="str">
        <f t="shared" si="72"/>
        <v/>
      </c>
      <c r="I189" s="211" t="str">
        <f t="shared" si="73"/>
        <v/>
      </c>
      <c r="J189" s="214" t="str">
        <f t="shared" si="74"/>
        <v/>
      </c>
      <c r="K189" s="213" t="str">
        <f t="shared" si="75"/>
        <v/>
      </c>
      <c r="L189" s="214" t="str">
        <f t="shared" si="76"/>
        <v/>
      </c>
      <c r="M189" s="221" t="str">
        <f t="shared" si="77"/>
        <v/>
      </c>
      <c r="N189" s="222" t="str">
        <f t="shared" si="78"/>
        <v/>
      </c>
      <c r="O189" s="221" t="str">
        <f t="shared" si="79"/>
        <v/>
      </c>
      <c r="P189" s="222" t="str">
        <f t="shared" si="80"/>
        <v/>
      </c>
      <c r="Q189" s="221" t="str">
        <f t="shared" si="81"/>
        <v/>
      </c>
      <c r="R189" s="222" t="str">
        <f t="shared" si="82"/>
        <v/>
      </c>
      <c r="S189" s="15"/>
      <c r="T189" s="15"/>
      <c r="U189" s="32"/>
      <c r="V189" s="32"/>
      <c r="W189" s="32"/>
      <c r="X189" s="32"/>
      <c r="Y189" s="32"/>
    </row>
    <row r="190" spans="1:25" x14ac:dyDescent="0.25">
      <c r="A190" s="11"/>
      <c r="B190" s="206" t="str">
        <f t="shared" si="70"/>
        <v/>
      </c>
      <c r="C190" s="231">
        <f t="shared" si="57"/>
        <v>180</v>
      </c>
      <c r="D190" s="225" t="str">
        <f>IF('The Calc 2.1'!B190="","",'The Calc 2.1'!B190)</f>
        <v/>
      </c>
      <c r="E190" s="239" t="str">
        <f>IF('The Calc 2.1'!C190="","",'The Calc 2.1'!C190)</f>
        <v/>
      </c>
      <c r="F190" s="225" t="str">
        <f>IF('The Calc 2.1'!D190="","",'The Calc 2.1'!D190)</f>
        <v/>
      </c>
      <c r="G190" s="211" t="str">
        <f t="shared" si="71"/>
        <v/>
      </c>
      <c r="H190" s="212" t="str">
        <f t="shared" si="72"/>
        <v/>
      </c>
      <c r="I190" s="211" t="str">
        <f t="shared" si="73"/>
        <v/>
      </c>
      <c r="J190" s="214" t="str">
        <f t="shared" si="74"/>
        <v/>
      </c>
      <c r="K190" s="213" t="str">
        <f t="shared" si="75"/>
        <v/>
      </c>
      <c r="L190" s="214" t="str">
        <f t="shared" si="76"/>
        <v/>
      </c>
      <c r="M190" s="221" t="str">
        <f t="shared" si="77"/>
        <v/>
      </c>
      <c r="N190" s="222" t="str">
        <f t="shared" si="78"/>
        <v/>
      </c>
      <c r="O190" s="221" t="str">
        <f t="shared" si="79"/>
        <v/>
      </c>
      <c r="P190" s="222" t="str">
        <f t="shared" si="80"/>
        <v/>
      </c>
      <c r="Q190" s="221" t="str">
        <f t="shared" si="81"/>
        <v/>
      </c>
      <c r="R190" s="222" t="str">
        <f t="shared" si="82"/>
        <v/>
      </c>
      <c r="S190" s="15"/>
      <c r="T190" s="15"/>
      <c r="U190" s="32"/>
      <c r="V190" s="32"/>
      <c r="W190" s="32"/>
      <c r="X190" s="32"/>
      <c r="Y190" s="32"/>
    </row>
    <row r="191" spans="1:25" x14ac:dyDescent="0.25">
      <c r="A191" s="11"/>
      <c r="B191" s="206" t="str">
        <f t="shared" si="70"/>
        <v/>
      </c>
      <c r="C191" s="231">
        <f t="shared" si="57"/>
        <v>181</v>
      </c>
      <c r="D191" s="225" t="str">
        <f>IF('The Calc 2.1'!B191="","",'The Calc 2.1'!B191)</f>
        <v/>
      </c>
      <c r="E191" s="239" t="str">
        <f>IF('The Calc 2.1'!C191="","",'The Calc 2.1'!C191)</f>
        <v/>
      </c>
      <c r="F191" s="225" t="str">
        <f>IF('The Calc 2.1'!D191="","",'The Calc 2.1'!D191)</f>
        <v/>
      </c>
      <c r="G191" s="211" t="str">
        <f t="shared" si="71"/>
        <v/>
      </c>
      <c r="H191" s="212" t="str">
        <f t="shared" si="72"/>
        <v/>
      </c>
      <c r="I191" s="211" t="str">
        <f t="shared" si="73"/>
        <v/>
      </c>
      <c r="J191" s="214" t="str">
        <f t="shared" si="74"/>
        <v/>
      </c>
      <c r="K191" s="213" t="str">
        <f t="shared" si="75"/>
        <v/>
      </c>
      <c r="L191" s="214" t="str">
        <f t="shared" si="76"/>
        <v/>
      </c>
      <c r="M191" s="221" t="str">
        <f t="shared" si="77"/>
        <v/>
      </c>
      <c r="N191" s="222" t="str">
        <f t="shared" si="78"/>
        <v/>
      </c>
      <c r="O191" s="221" t="str">
        <f t="shared" si="79"/>
        <v/>
      </c>
      <c r="P191" s="222" t="str">
        <f t="shared" si="80"/>
        <v/>
      </c>
      <c r="Q191" s="221" t="str">
        <f t="shared" si="81"/>
        <v/>
      </c>
      <c r="R191" s="222" t="str">
        <f t="shared" si="82"/>
        <v/>
      </c>
      <c r="S191" s="15"/>
      <c r="T191" s="15"/>
      <c r="U191" s="32"/>
      <c r="V191" s="32"/>
      <c r="W191" s="32"/>
      <c r="X191" s="32"/>
      <c r="Y191" s="32"/>
    </row>
    <row r="192" spans="1:25" x14ac:dyDescent="0.25">
      <c r="A192" s="11"/>
      <c r="B192" s="206" t="str">
        <f t="shared" si="70"/>
        <v/>
      </c>
      <c r="C192" s="231">
        <f t="shared" si="57"/>
        <v>182</v>
      </c>
      <c r="D192" s="225" t="str">
        <f>IF('The Calc 2.1'!B192="","",'The Calc 2.1'!B192)</f>
        <v/>
      </c>
      <c r="E192" s="239" t="str">
        <f>IF('The Calc 2.1'!C192="","",'The Calc 2.1'!C192)</f>
        <v/>
      </c>
      <c r="F192" s="225" t="str">
        <f>IF('The Calc 2.1'!D192="","",'The Calc 2.1'!D192)</f>
        <v/>
      </c>
      <c r="G192" s="211" t="str">
        <f t="shared" si="71"/>
        <v/>
      </c>
      <c r="H192" s="212" t="str">
        <f t="shared" si="72"/>
        <v/>
      </c>
      <c r="I192" s="211" t="str">
        <f t="shared" si="73"/>
        <v/>
      </c>
      <c r="J192" s="214" t="str">
        <f t="shared" si="74"/>
        <v/>
      </c>
      <c r="K192" s="213" t="str">
        <f t="shared" si="75"/>
        <v/>
      </c>
      <c r="L192" s="214" t="str">
        <f t="shared" si="76"/>
        <v/>
      </c>
      <c r="M192" s="221" t="str">
        <f t="shared" si="77"/>
        <v/>
      </c>
      <c r="N192" s="222" t="str">
        <f t="shared" si="78"/>
        <v/>
      </c>
      <c r="O192" s="221" t="str">
        <f t="shared" si="79"/>
        <v/>
      </c>
      <c r="P192" s="222" t="str">
        <f t="shared" si="80"/>
        <v/>
      </c>
      <c r="Q192" s="221" t="str">
        <f t="shared" si="81"/>
        <v/>
      </c>
      <c r="R192" s="222" t="str">
        <f t="shared" si="82"/>
        <v/>
      </c>
      <c r="S192" s="15"/>
      <c r="T192" s="15"/>
      <c r="U192" s="32"/>
      <c r="V192" s="32"/>
      <c r="W192" s="32"/>
      <c r="X192" s="32"/>
      <c r="Y192" s="32"/>
    </row>
    <row r="193" spans="1:25" x14ac:dyDescent="0.25">
      <c r="A193" s="11"/>
      <c r="B193" s="206" t="str">
        <f t="shared" si="70"/>
        <v/>
      </c>
      <c r="C193" s="231">
        <f t="shared" si="57"/>
        <v>183</v>
      </c>
      <c r="D193" s="225" t="str">
        <f>IF('The Calc 2.1'!B193="","",'The Calc 2.1'!B193)</f>
        <v/>
      </c>
      <c r="E193" s="239" t="str">
        <f>IF('The Calc 2.1'!C193="","",'The Calc 2.1'!C193)</f>
        <v/>
      </c>
      <c r="F193" s="225" t="str">
        <f>IF('The Calc 2.1'!D193="","",'The Calc 2.1'!D193)</f>
        <v/>
      </c>
      <c r="G193" s="211" t="str">
        <f t="shared" si="71"/>
        <v/>
      </c>
      <c r="H193" s="212" t="str">
        <f t="shared" si="72"/>
        <v/>
      </c>
      <c r="I193" s="211" t="str">
        <f t="shared" si="73"/>
        <v/>
      </c>
      <c r="J193" s="214" t="str">
        <f t="shared" si="74"/>
        <v/>
      </c>
      <c r="K193" s="213" t="str">
        <f t="shared" si="75"/>
        <v/>
      </c>
      <c r="L193" s="214" t="str">
        <f t="shared" si="76"/>
        <v/>
      </c>
      <c r="M193" s="221" t="str">
        <f t="shared" si="77"/>
        <v/>
      </c>
      <c r="N193" s="222" t="str">
        <f t="shared" si="78"/>
        <v/>
      </c>
      <c r="O193" s="221" t="str">
        <f t="shared" si="79"/>
        <v/>
      </c>
      <c r="P193" s="222" t="str">
        <f t="shared" si="80"/>
        <v/>
      </c>
      <c r="Q193" s="221" t="str">
        <f t="shared" si="81"/>
        <v/>
      </c>
      <c r="R193" s="222" t="str">
        <f t="shared" si="82"/>
        <v/>
      </c>
      <c r="S193" s="15"/>
      <c r="T193" s="15"/>
      <c r="U193" s="32"/>
      <c r="V193" s="32"/>
      <c r="W193" s="32"/>
      <c r="X193" s="32"/>
      <c r="Y193" s="32"/>
    </row>
    <row r="194" spans="1:25" x14ac:dyDescent="0.25">
      <c r="A194" s="11"/>
      <c r="B194" s="206" t="str">
        <f t="shared" si="70"/>
        <v/>
      </c>
      <c r="C194" s="231">
        <f t="shared" si="57"/>
        <v>184</v>
      </c>
      <c r="D194" s="225" t="str">
        <f>IF('The Calc 2.1'!B194="","",'The Calc 2.1'!B194)</f>
        <v/>
      </c>
      <c r="E194" s="239" t="str">
        <f>IF('The Calc 2.1'!C194="","",'The Calc 2.1'!C194)</f>
        <v/>
      </c>
      <c r="F194" s="225" t="str">
        <f>IF('The Calc 2.1'!D194="","",'The Calc 2.1'!D194)</f>
        <v/>
      </c>
      <c r="G194" s="211" t="str">
        <f t="shared" si="71"/>
        <v/>
      </c>
      <c r="H194" s="212" t="str">
        <f t="shared" si="72"/>
        <v/>
      </c>
      <c r="I194" s="211" t="str">
        <f t="shared" si="73"/>
        <v/>
      </c>
      <c r="J194" s="214" t="str">
        <f t="shared" si="74"/>
        <v/>
      </c>
      <c r="K194" s="213" t="str">
        <f t="shared" si="75"/>
        <v/>
      </c>
      <c r="L194" s="214" t="str">
        <f t="shared" si="76"/>
        <v/>
      </c>
      <c r="M194" s="221" t="str">
        <f t="shared" si="77"/>
        <v/>
      </c>
      <c r="N194" s="222" t="str">
        <f t="shared" si="78"/>
        <v/>
      </c>
      <c r="O194" s="221" t="str">
        <f t="shared" si="79"/>
        <v/>
      </c>
      <c r="P194" s="222" t="str">
        <f t="shared" si="80"/>
        <v/>
      </c>
      <c r="Q194" s="221" t="str">
        <f t="shared" si="81"/>
        <v/>
      </c>
      <c r="R194" s="222" t="str">
        <f t="shared" si="82"/>
        <v/>
      </c>
      <c r="S194" s="15"/>
      <c r="T194" s="15"/>
      <c r="U194" s="32"/>
      <c r="V194" s="32"/>
      <c r="W194" s="32"/>
      <c r="X194" s="32"/>
      <c r="Y194" s="32"/>
    </row>
    <row r="195" spans="1:25" x14ac:dyDescent="0.25">
      <c r="A195" s="11"/>
      <c r="B195" s="206" t="str">
        <f t="shared" si="70"/>
        <v/>
      </c>
      <c r="C195" s="231">
        <f t="shared" si="57"/>
        <v>185</v>
      </c>
      <c r="D195" s="225" t="str">
        <f>IF('The Calc 2.1'!B195="","",'The Calc 2.1'!B195)</f>
        <v/>
      </c>
      <c r="E195" s="239" t="str">
        <f>IF('The Calc 2.1'!C195="","",'The Calc 2.1'!C195)</f>
        <v/>
      </c>
      <c r="F195" s="225" t="str">
        <f>IF('The Calc 2.1'!D195="","",'The Calc 2.1'!D195)</f>
        <v/>
      </c>
      <c r="G195" s="211" t="str">
        <f t="shared" si="71"/>
        <v/>
      </c>
      <c r="H195" s="212" t="str">
        <f t="shared" si="72"/>
        <v/>
      </c>
      <c r="I195" s="211" t="str">
        <f t="shared" si="73"/>
        <v/>
      </c>
      <c r="J195" s="214" t="str">
        <f t="shared" si="74"/>
        <v/>
      </c>
      <c r="K195" s="213" t="str">
        <f t="shared" si="75"/>
        <v/>
      </c>
      <c r="L195" s="214" t="str">
        <f t="shared" si="76"/>
        <v/>
      </c>
      <c r="M195" s="221" t="str">
        <f t="shared" si="77"/>
        <v/>
      </c>
      <c r="N195" s="222" t="str">
        <f t="shared" si="78"/>
        <v/>
      </c>
      <c r="O195" s="221" t="str">
        <f t="shared" si="79"/>
        <v/>
      </c>
      <c r="P195" s="222" t="str">
        <f t="shared" si="80"/>
        <v/>
      </c>
      <c r="Q195" s="221" t="str">
        <f t="shared" si="81"/>
        <v/>
      </c>
      <c r="R195" s="222" t="str">
        <f t="shared" si="82"/>
        <v/>
      </c>
      <c r="S195" s="15"/>
      <c r="T195" s="15"/>
      <c r="U195" s="32"/>
      <c r="V195" s="32"/>
      <c r="W195" s="32"/>
      <c r="X195" s="32"/>
      <c r="Y195" s="32"/>
    </row>
    <row r="196" spans="1:25" x14ac:dyDescent="0.25">
      <c r="A196" s="11"/>
      <c r="B196" s="206" t="str">
        <f t="shared" si="70"/>
        <v/>
      </c>
      <c r="C196" s="231">
        <f t="shared" si="57"/>
        <v>186</v>
      </c>
      <c r="D196" s="225" t="str">
        <f>IF('The Calc 2.1'!B196="","",'The Calc 2.1'!B196)</f>
        <v/>
      </c>
      <c r="E196" s="239" t="str">
        <f>IF('The Calc 2.1'!C196="","",'The Calc 2.1'!C196)</f>
        <v/>
      </c>
      <c r="F196" s="225" t="str">
        <f>IF('The Calc 2.1'!D196="","",'The Calc 2.1'!D196)</f>
        <v/>
      </c>
      <c r="G196" s="211" t="str">
        <f t="shared" si="71"/>
        <v/>
      </c>
      <c r="H196" s="212" t="str">
        <f t="shared" si="72"/>
        <v/>
      </c>
      <c r="I196" s="211" t="str">
        <f t="shared" si="73"/>
        <v/>
      </c>
      <c r="J196" s="214" t="str">
        <f t="shared" si="74"/>
        <v/>
      </c>
      <c r="K196" s="213" t="str">
        <f t="shared" si="75"/>
        <v/>
      </c>
      <c r="L196" s="214" t="str">
        <f t="shared" si="76"/>
        <v/>
      </c>
      <c r="M196" s="221" t="str">
        <f t="shared" si="77"/>
        <v/>
      </c>
      <c r="N196" s="222" t="str">
        <f t="shared" si="78"/>
        <v/>
      </c>
      <c r="O196" s="221" t="str">
        <f t="shared" si="79"/>
        <v/>
      </c>
      <c r="P196" s="222" t="str">
        <f t="shared" si="80"/>
        <v/>
      </c>
      <c r="Q196" s="221" t="str">
        <f t="shared" si="81"/>
        <v/>
      </c>
      <c r="R196" s="222" t="str">
        <f t="shared" si="82"/>
        <v/>
      </c>
      <c r="S196" s="15"/>
      <c r="T196" s="15"/>
      <c r="U196" s="32"/>
      <c r="V196" s="32"/>
      <c r="W196" s="32"/>
      <c r="X196" s="32"/>
      <c r="Y196" s="32"/>
    </row>
    <row r="197" spans="1:25" x14ac:dyDescent="0.25">
      <c r="A197" s="11"/>
      <c r="B197" s="206" t="str">
        <f t="shared" si="70"/>
        <v/>
      </c>
      <c r="C197" s="231">
        <f t="shared" si="57"/>
        <v>187</v>
      </c>
      <c r="D197" s="225" t="str">
        <f>IF('The Calc 2.1'!B197="","",'The Calc 2.1'!B197)</f>
        <v/>
      </c>
      <c r="E197" s="239" t="str">
        <f>IF('The Calc 2.1'!C197="","",'The Calc 2.1'!C197)</f>
        <v/>
      </c>
      <c r="F197" s="225" t="str">
        <f>IF('The Calc 2.1'!D197="","",'The Calc 2.1'!D197)</f>
        <v/>
      </c>
      <c r="G197" s="211" t="str">
        <f t="shared" si="71"/>
        <v/>
      </c>
      <c r="H197" s="212" t="str">
        <f t="shared" si="72"/>
        <v/>
      </c>
      <c r="I197" s="211" t="str">
        <f t="shared" si="73"/>
        <v/>
      </c>
      <c r="J197" s="214" t="str">
        <f t="shared" si="74"/>
        <v/>
      </c>
      <c r="K197" s="213" t="str">
        <f t="shared" si="75"/>
        <v/>
      </c>
      <c r="L197" s="214" t="str">
        <f t="shared" si="76"/>
        <v/>
      </c>
      <c r="M197" s="221" t="str">
        <f t="shared" si="77"/>
        <v/>
      </c>
      <c r="N197" s="222" t="str">
        <f t="shared" si="78"/>
        <v/>
      </c>
      <c r="O197" s="221" t="str">
        <f t="shared" si="79"/>
        <v/>
      </c>
      <c r="P197" s="222" t="str">
        <f t="shared" si="80"/>
        <v/>
      </c>
      <c r="Q197" s="221" t="str">
        <f t="shared" si="81"/>
        <v/>
      </c>
      <c r="R197" s="222" t="str">
        <f t="shared" si="82"/>
        <v/>
      </c>
      <c r="S197" s="15"/>
      <c r="T197" s="15"/>
      <c r="U197" s="32"/>
      <c r="V197" s="32"/>
      <c r="W197" s="32"/>
      <c r="X197" s="32"/>
      <c r="Y197" s="32"/>
    </row>
    <row r="198" spans="1:25" x14ac:dyDescent="0.25">
      <c r="A198" s="11"/>
      <c r="B198" s="206" t="str">
        <f t="shared" si="70"/>
        <v/>
      </c>
      <c r="C198" s="231">
        <f t="shared" si="57"/>
        <v>188</v>
      </c>
      <c r="D198" s="225" t="str">
        <f>IF('The Calc 2.1'!B198="","",'The Calc 2.1'!B198)</f>
        <v/>
      </c>
      <c r="E198" s="239" t="str">
        <f>IF('The Calc 2.1'!C198="","",'The Calc 2.1'!C198)</f>
        <v/>
      </c>
      <c r="F198" s="225" t="str">
        <f>IF('The Calc 2.1'!D198="","",'The Calc 2.1'!D198)</f>
        <v/>
      </c>
      <c r="G198" s="211" t="str">
        <f t="shared" si="71"/>
        <v/>
      </c>
      <c r="H198" s="212" t="str">
        <f t="shared" si="72"/>
        <v/>
      </c>
      <c r="I198" s="211" t="str">
        <f t="shared" si="73"/>
        <v/>
      </c>
      <c r="J198" s="214" t="str">
        <f t="shared" si="74"/>
        <v/>
      </c>
      <c r="K198" s="213" t="str">
        <f t="shared" si="75"/>
        <v/>
      </c>
      <c r="L198" s="214" t="str">
        <f t="shared" si="76"/>
        <v/>
      </c>
      <c r="M198" s="221" t="str">
        <f t="shared" si="77"/>
        <v/>
      </c>
      <c r="N198" s="222" t="str">
        <f t="shared" si="78"/>
        <v/>
      </c>
      <c r="O198" s="221" t="str">
        <f t="shared" si="79"/>
        <v/>
      </c>
      <c r="P198" s="222" t="str">
        <f t="shared" si="80"/>
        <v/>
      </c>
      <c r="Q198" s="221" t="str">
        <f t="shared" si="81"/>
        <v/>
      </c>
      <c r="R198" s="222" t="str">
        <f t="shared" si="82"/>
        <v/>
      </c>
      <c r="S198" s="15"/>
      <c r="T198" s="15"/>
      <c r="U198" s="32"/>
      <c r="V198" s="32"/>
      <c r="W198" s="32"/>
      <c r="X198" s="32"/>
      <c r="Y198" s="32"/>
    </row>
    <row r="199" spans="1:25" x14ac:dyDescent="0.25">
      <c r="A199" s="11"/>
      <c r="B199" s="206" t="str">
        <f t="shared" si="70"/>
        <v/>
      </c>
      <c r="C199" s="231">
        <f t="shared" si="57"/>
        <v>189</v>
      </c>
      <c r="D199" s="225" t="str">
        <f>IF('The Calc 2.1'!B199="","",'The Calc 2.1'!B199)</f>
        <v/>
      </c>
      <c r="E199" s="239" t="str">
        <f>IF('The Calc 2.1'!C199="","",'The Calc 2.1'!C199)</f>
        <v/>
      </c>
      <c r="F199" s="225" t="str">
        <f>IF('The Calc 2.1'!D199="","",'The Calc 2.1'!D199)</f>
        <v/>
      </c>
      <c r="G199" s="211" t="str">
        <f t="shared" si="71"/>
        <v/>
      </c>
      <c r="H199" s="212" t="str">
        <f t="shared" si="72"/>
        <v/>
      </c>
      <c r="I199" s="211" t="str">
        <f t="shared" si="73"/>
        <v/>
      </c>
      <c r="J199" s="214" t="str">
        <f t="shared" si="74"/>
        <v/>
      </c>
      <c r="K199" s="213" t="str">
        <f t="shared" si="75"/>
        <v/>
      </c>
      <c r="L199" s="214" t="str">
        <f t="shared" si="76"/>
        <v/>
      </c>
      <c r="M199" s="221" t="str">
        <f t="shared" si="77"/>
        <v/>
      </c>
      <c r="N199" s="222" t="str">
        <f t="shared" si="78"/>
        <v/>
      </c>
      <c r="O199" s="221" t="str">
        <f t="shared" si="79"/>
        <v/>
      </c>
      <c r="P199" s="222" t="str">
        <f t="shared" si="80"/>
        <v/>
      </c>
      <c r="Q199" s="221" t="str">
        <f t="shared" si="81"/>
        <v/>
      </c>
      <c r="R199" s="222" t="str">
        <f t="shared" si="82"/>
        <v/>
      </c>
      <c r="S199" s="15"/>
      <c r="T199" s="15"/>
      <c r="U199" s="32"/>
      <c r="V199" s="32"/>
      <c r="W199" s="32"/>
      <c r="X199" s="32"/>
      <c r="Y199" s="32"/>
    </row>
    <row r="200" spans="1:25" x14ac:dyDescent="0.25">
      <c r="A200" s="11"/>
      <c r="B200" s="206" t="str">
        <f t="shared" si="70"/>
        <v/>
      </c>
      <c r="C200" s="231">
        <f t="shared" si="57"/>
        <v>190</v>
      </c>
      <c r="D200" s="225" t="str">
        <f>IF('The Calc 2.1'!B200="","",'The Calc 2.1'!B200)</f>
        <v/>
      </c>
      <c r="E200" s="239" t="str">
        <f>IF('The Calc 2.1'!C200="","",'The Calc 2.1'!C200)</f>
        <v/>
      </c>
      <c r="F200" s="225" t="str">
        <f>IF('The Calc 2.1'!D200="","",'The Calc 2.1'!D200)</f>
        <v/>
      </c>
      <c r="G200" s="211" t="str">
        <f t="shared" si="71"/>
        <v/>
      </c>
      <c r="H200" s="212" t="str">
        <f t="shared" si="72"/>
        <v/>
      </c>
      <c r="I200" s="211" t="str">
        <f t="shared" si="73"/>
        <v/>
      </c>
      <c r="J200" s="214" t="str">
        <f t="shared" si="74"/>
        <v/>
      </c>
      <c r="K200" s="213" t="str">
        <f t="shared" si="75"/>
        <v/>
      </c>
      <c r="L200" s="214" t="str">
        <f t="shared" si="76"/>
        <v/>
      </c>
      <c r="M200" s="221" t="str">
        <f t="shared" si="77"/>
        <v/>
      </c>
      <c r="N200" s="222" t="str">
        <f t="shared" si="78"/>
        <v/>
      </c>
      <c r="O200" s="221" t="str">
        <f t="shared" si="79"/>
        <v/>
      </c>
      <c r="P200" s="222" t="str">
        <f t="shared" si="80"/>
        <v/>
      </c>
      <c r="Q200" s="221" t="str">
        <f t="shared" si="81"/>
        <v/>
      </c>
      <c r="R200" s="222" t="str">
        <f t="shared" si="82"/>
        <v/>
      </c>
      <c r="S200" s="15"/>
      <c r="T200" s="15"/>
      <c r="U200" s="32"/>
      <c r="V200" s="32"/>
      <c r="W200" s="32"/>
      <c r="X200" s="32"/>
      <c r="Y200" s="32"/>
    </row>
    <row r="201" spans="1:25" x14ac:dyDescent="0.25">
      <c r="A201" s="11"/>
      <c r="B201" s="206" t="str">
        <f t="shared" si="70"/>
        <v/>
      </c>
      <c r="C201" s="231">
        <f t="shared" si="57"/>
        <v>191</v>
      </c>
      <c r="D201" s="225" t="str">
        <f>IF('The Calc 2.1'!B201="","",'The Calc 2.1'!B201)</f>
        <v/>
      </c>
      <c r="E201" s="239" t="str">
        <f>IF('The Calc 2.1'!C201="","",'The Calc 2.1'!C201)</f>
        <v/>
      </c>
      <c r="F201" s="225" t="str">
        <f>IF('The Calc 2.1'!D201="","",'The Calc 2.1'!D201)</f>
        <v/>
      </c>
      <c r="G201" s="211" t="str">
        <f t="shared" si="71"/>
        <v/>
      </c>
      <c r="H201" s="212" t="str">
        <f t="shared" si="72"/>
        <v/>
      </c>
      <c r="I201" s="211" t="str">
        <f t="shared" si="73"/>
        <v/>
      </c>
      <c r="J201" s="214" t="str">
        <f t="shared" si="74"/>
        <v/>
      </c>
      <c r="K201" s="213" t="str">
        <f t="shared" si="75"/>
        <v/>
      </c>
      <c r="L201" s="214" t="str">
        <f t="shared" si="76"/>
        <v/>
      </c>
      <c r="M201" s="221" t="str">
        <f t="shared" si="77"/>
        <v/>
      </c>
      <c r="N201" s="222" t="str">
        <f t="shared" si="78"/>
        <v/>
      </c>
      <c r="O201" s="221" t="str">
        <f t="shared" si="79"/>
        <v/>
      </c>
      <c r="P201" s="222" t="str">
        <f t="shared" si="80"/>
        <v/>
      </c>
      <c r="Q201" s="221" t="str">
        <f t="shared" si="81"/>
        <v/>
      </c>
      <c r="R201" s="222" t="str">
        <f t="shared" si="82"/>
        <v/>
      </c>
      <c r="S201" s="15"/>
      <c r="T201" s="15"/>
      <c r="U201" s="32"/>
      <c r="V201" s="32"/>
      <c r="W201" s="32"/>
      <c r="X201" s="32"/>
      <c r="Y201" s="32"/>
    </row>
    <row r="202" spans="1:25" x14ac:dyDescent="0.25">
      <c r="A202" s="11"/>
      <c r="B202" s="206" t="str">
        <f t="shared" si="70"/>
        <v/>
      </c>
      <c r="C202" s="231">
        <f t="shared" si="57"/>
        <v>192</v>
      </c>
      <c r="D202" s="225" t="str">
        <f>IF('The Calc 2.1'!B202="","",'The Calc 2.1'!B202)</f>
        <v/>
      </c>
      <c r="E202" s="239" t="str">
        <f>IF('The Calc 2.1'!C202="","",'The Calc 2.1'!C202)</f>
        <v/>
      </c>
      <c r="F202" s="225" t="str">
        <f>IF('The Calc 2.1'!D202="","",'The Calc 2.1'!D202)</f>
        <v/>
      </c>
      <c r="G202" s="211" t="str">
        <f t="shared" si="71"/>
        <v/>
      </c>
      <c r="H202" s="212" t="str">
        <f t="shared" si="72"/>
        <v/>
      </c>
      <c r="I202" s="211" t="str">
        <f t="shared" si="73"/>
        <v/>
      </c>
      <c r="J202" s="214" t="str">
        <f t="shared" si="74"/>
        <v/>
      </c>
      <c r="K202" s="213" t="str">
        <f t="shared" si="75"/>
        <v/>
      </c>
      <c r="L202" s="214" t="str">
        <f t="shared" si="76"/>
        <v/>
      </c>
      <c r="M202" s="221" t="str">
        <f t="shared" si="77"/>
        <v/>
      </c>
      <c r="N202" s="222" t="str">
        <f t="shared" si="78"/>
        <v/>
      </c>
      <c r="O202" s="221" t="str">
        <f t="shared" si="79"/>
        <v/>
      </c>
      <c r="P202" s="222" t="str">
        <f t="shared" si="80"/>
        <v/>
      </c>
      <c r="Q202" s="221" t="str">
        <f t="shared" si="81"/>
        <v/>
      </c>
      <c r="R202" s="222" t="str">
        <f t="shared" si="82"/>
        <v/>
      </c>
      <c r="S202" s="15"/>
      <c r="T202" s="15"/>
      <c r="U202" s="32"/>
      <c r="V202" s="32"/>
      <c r="W202" s="32"/>
      <c r="X202" s="32"/>
      <c r="Y202" s="32"/>
    </row>
    <row r="203" spans="1:25" x14ac:dyDescent="0.25">
      <c r="A203" s="11"/>
      <c r="B203" s="206" t="str">
        <f t="shared" ref="B203:B210" si="83">IF(prevalidifier*postvalidifier=1,IF(exclusion="","No",exclusion),IF(idblankchek=0,"","Yes"))</f>
        <v/>
      </c>
      <c r="C203" s="231">
        <f t="shared" ref="C203:C209" si="84">C204-1</f>
        <v>193</v>
      </c>
      <c r="D203" s="225" t="str">
        <f>IF('The Calc 2.1'!B203="","",'The Calc 2.1'!B203)</f>
        <v/>
      </c>
      <c r="E203" s="239" t="str">
        <f>IF('The Calc 2.1'!C203="","",'The Calc 2.1'!C203)</f>
        <v/>
      </c>
      <c r="F203" s="225" t="str">
        <f>IF('The Calc 2.1'!D203="","",'The Calc 2.1'!D203)</f>
        <v/>
      </c>
      <c r="G203" s="211" t="str">
        <f t="shared" ref="G203:G210" si="85">IF(combivalidifier=1,preMag,"")</f>
        <v/>
      </c>
      <c r="H203" s="212" t="str">
        <f t="shared" ref="H203:H210" si="86">IF(combivalidifier=1,preAxis,"")</f>
        <v/>
      </c>
      <c r="I203" s="211" t="str">
        <f t="shared" ref="I203:I210" si="87">IF(combivalidifier=1,postMag,"")</f>
        <v/>
      </c>
      <c r="J203" s="214" t="str">
        <f t="shared" ref="J203:J210" si="88">IF(combivalidifier=1,postAxis,"")</f>
        <v/>
      </c>
      <c r="K203" s="213" t="str">
        <f t="shared" ref="K203:K210" si="89">IF(combivalidifier=1,siaMag,"")</f>
        <v/>
      </c>
      <c r="L203" s="214" t="str">
        <f t="shared" ref="L203:L210" si="90">IF(combivalidifier=1,SIAaxis,"")</f>
        <v/>
      </c>
      <c r="M203" s="221" t="str">
        <f t="shared" ref="M203:M210" si="91">IF(combivalidifier=1,prex,"")</f>
        <v/>
      </c>
      <c r="N203" s="222" t="str">
        <f t="shared" ref="N203:N210" si="92">IF(combivalidifier=1,prey,"")</f>
        <v/>
      </c>
      <c r="O203" s="221" t="str">
        <f t="shared" ref="O203:O210" si="93">IF(combivalidifier=1,postx,"")</f>
        <v/>
      </c>
      <c r="P203" s="222" t="str">
        <f t="shared" ref="P203:P210" si="94">IF(combivalidifier=1,posty,"")</f>
        <v/>
      </c>
      <c r="Q203" s="221" t="str">
        <f t="shared" ref="Q203:Q210" si="95">IF(combivalidifier=1,siax,"")</f>
        <v/>
      </c>
      <c r="R203" s="222" t="str">
        <f t="shared" ref="R203:R210" si="96">IF(combivalidifier=1,siay,"")</f>
        <v/>
      </c>
      <c r="S203" s="15"/>
      <c r="T203" s="15"/>
      <c r="U203" s="32"/>
      <c r="V203" s="32"/>
      <c r="W203" s="32"/>
      <c r="X203" s="32"/>
      <c r="Y203" s="32"/>
    </row>
    <row r="204" spans="1:25" x14ac:dyDescent="0.25">
      <c r="A204" s="11"/>
      <c r="B204" s="206" t="str">
        <f t="shared" si="83"/>
        <v/>
      </c>
      <c r="C204" s="231">
        <f t="shared" si="84"/>
        <v>194</v>
      </c>
      <c r="D204" s="225" t="str">
        <f>IF('The Calc 2.1'!B204="","",'The Calc 2.1'!B204)</f>
        <v/>
      </c>
      <c r="E204" s="239" t="str">
        <f>IF('The Calc 2.1'!C204="","",'The Calc 2.1'!C204)</f>
        <v/>
      </c>
      <c r="F204" s="225" t="str">
        <f>IF('The Calc 2.1'!D204="","",'The Calc 2.1'!D204)</f>
        <v/>
      </c>
      <c r="G204" s="211" t="str">
        <f t="shared" si="85"/>
        <v/>
      </c>
      <c r="H204" s="212" t="str">
        <f t="shared" si="86"/>
        <v/>
      </c>
      <c r="I204" s="211" t="str">
        <f t="shared" si="87"/>
        <v/>
      </c>
      <c r="J204" s="214" t="str">
        <f t="shared" si="88"/>
        <v/>
      </c>
      <c r="K204" s="213" t="str">
        <f t="shared" si="89"/>
        <v/>
      </c>
      <c r="L204" s="214" t="str">
        <f t="shared" si="90"/>
        <v/>
      </c>
      <c r="M204" s="221" t="str">
        <f t="shared" si="91"/>
        <v/>
      </c>
      <c r="N204" s="222" t="str">
        <f t="shared" si="92"/>
        <v/>
      </c>
      <c r="O204" s="221" t="str">
        <f t="shared" si="93"/>
        <v/>
      </c>
      <c r="P204" s="222" t="str">
        <f t="shared" si="94"/>
        <v/>
      </c>
      <c r="Q204" s="221" t="str">
        <f t="shared" si="95"/>
        <v/>
      </c>
      <c r="R204" s="222" t="str">
        <f t="shared" si="96"/>
        <v/>
      </c>
      <c r="S204" s="15"/>
      <c r="T204" s="15"/>
      <c r="U204" s="32"/>
      <c r="V204" s="32"/>
      <c r="W204" s="32"/>
      <c r="X204" s="32"/>
      <c r="Y204" s="32"/>
    </row>
    <row r="205" spans="1:25" x14ac:dyDescent="0.25">
      <c r="A205" s="11"/>
      <c r="B205" s="206" t="str">
        <f t="shared" si="83"/>
        <v/>
      </c>
      <c r="C205" s="231">
        <f t="shared" si="84"/>
        <v>195</v>
      </c>
      <c r="D205" s="225" t="str">
        <f>IF('The Calc 2.1'!B205="","",'The Calc 2.1'!B205)</f>
        <v/>
      </c>
      <c r="E205" s="239" t="str">
        <f>IF('The Calc 2.1'!C205="","",'The Calc 2.1'!C205)</f>
        <v/>
      </c>
      <c r="F205" s="225" t="str">
        <f>IF('The Calc 2.1'!D205="","",'The Calc 2.1'!D205)</f>
        <v/>
      </c>
      <c r="G205" s="211" t="str">
        <f t="shared" si="85"/>
        <v/>
      </c>
      <c r="H205" s="212" t="str">
        <f t="shared" si="86"/>
        <v/>
      </c>
      <c r="I205" s="211" t="str">
        <f t="shared" si="87"/>
        <v/>
      </c>
      <c r="J205" s="214" t="str">
        <f t="shared" si="88"/>
        <v/>
      </c>
      <c r="K205" s="213" t="str">
        <f t="shared" si="89"/>
        <v/>
      </c>
      <c r="L205" s="214" t="str">
        <f t="shared" si="90"/>
        <v/>
      </c>
      <c r="M205" s="221" t="str">
        <f t="shared" si="91"/>
        <v/>
      </c>
      <c r="N205" s="222" t="str">
        <f t="shared" si="92"/>
        <v/>
      </c>
      <c r="O205" s="221" t="str">
        <f t="shared" si="93"/>
        <v/>
      </c>
      <c r="P205" s="222" t="str">
        <f t="shared" si="94"/>
        <v/>
      </c>
      <c r="Q205" s="221" t="str">
        <f t="shared" si="95"/>
        <v/>
      </c>
      <c r="R205" s="222" t="str">
        <f t="shared" si="96"/>
        <v/>
      </c>
      <c r="S205" s="15"/>
      <c r="T205" s="15"/>
      <c r="U205" s="32"/>
      <c r="V205" s="32"/>
      <c r="W205" s="32"/>
      <c r="X205" s="32"/>
      <c r="Y205" s="32"/>
    </row>
    <row r="206" spans="1:25" x14ac:dyDescent="0.25">
      <c r="A206" s="11"/>
      <c r="B206" s="206" t="str">
        <f t="shared" si="83"/>
        <v/>
      </c>
      <c r="C206" s="231">
        <f t="shared" si="84"/>
        <v>196</v>
      </c>
      <c r="D206" s="225" t="str">
        <f>IF('The Calc 2.1'!B206="","",'The Calc 2.1'!B206)</f>
        <v/>
      </c>
      <c r="E206" s="239" t="str">
        <f>IF('The Calc 2.1'!C206="","",'The Calc 2.1'!C206)</f>
        <v/>
      </c>
      <c r="F206" s="225" t="str">
        <f>IF('The Calc 2.1'!D206="","",'The Calc 2.1'!D206)</f>
        <v/>
      </c>
      <c r="G206" s="211" t="str">
        <f t="shared" si="85"/>
        <v/>
      </c>
      <c r="H206" s="212" t="str">
        <f t="shared" si="86"/>
        <v/>
      </c>
      <c r="I206" s="211" t="str">
        <f t="shared" si="87"/>
        <v/>
      </c>
      <c r="J206" s="214" t="str">
        <f t="shared" si="88"/>
        <v/>
      </c>
      <c r="K206" s="213" t="str">
        <f t="shared" si="89"/>
        <v/>
      </c>
      <c r="L206" s="214" t="str">
        <f t="shared" si="90"/>
        <v/>
      </c>
      <c r="M206" s="221" t="str">
        <f t="shared" si="91"/>
        <v/>
      </c>
      <c r="N206" s="222" t="str">
        <f t="shared" si="92"/>
        <v/>
      </c>
      <c r="O206" s="221" t="str">
        <f t="shared" si="93"/>
        <v/>
      </c>
      <c r="P206" s="222" t="str">
        <f t="shared" si="94"/>
        <v/>
      </c>
      <c r="Q206" s="221" t="str">
        <f t="shared" si="95"/>
        <v/>
      </c>
      <c r="R206" s="222" t="str">
        <f t="shared" si="96"/>
        <v/>
      </c>
      <c r="S206" s="15"/>
      <c r="T206" s="15"/>
      <c r="U206" s="32"/>
      <c r="V206" s="32"/>
      <c r="W206" s="32"/>
      <c r="X206" s="32"/>
      <c r="Y206" s="32"/>
    </row>
    <row r="207" spans="1:25" x14ac:dyDescent="0.25">
      <c r="A207" s="11"/>
      <c r="B207" s="206" t="str">
        <f t="shared" si="83"/>
        <v/>
      </c>
      <c r="C207" s="231">
        <f t="shared" si="84"/>
        <v>197</v>
      </c>
      <c r="D207" s="225" t="str">
        <f>IF('The Calc 2.1'!B207="","",'The Calc 2.1'!B207)</f>
        <v/>
      </c>
      <c r="E207" s="239" t="str">
        <f>IF('The Calc 2.1'!C207="","",'The Calc 2.1'!C207)</f>
        <v/>
      </c>
      <c r="F207" s="225" t="str">
        <f>IF('The Calc 2.1'!D207="","",'The Calc 2.1'!D207)</f>
        <v/>
      </c>
      <c r="G207" s="211" t="str">
        <f t="shared" si="85"/>
        <v/>
      </c>
      <c r="H207" s="212" t="str">
        <f t="shared" si="86"/>
        <v/>
      </c>
      <c r="I207" s="211" t="str">
        <f t="shared" si="87"/>
        <v/>
      </c>
      <c r="J207" s="214" t="str">
        <f t="shared" si="88"/>
        <v/>
      </c>
      <c r="K207" s="213" t="str">
        <f t="shared" si="89"/>
        <v/>
      </c>
      <c r="L207" s="214" t="str">
        <f t="shared" si="90"/>
        <v/>
      </c>
      <c r="M207" s="221" t="str">
        <f t="shared" si="91"/>
        <v/>
      </c>
      <c r="N207" s="222" t="str">
        <f t="shared" si="92"/>
        <v/>
      </c>
      <c r="O207" s="221" t="str">
        <f t="shared" si="93"/>
        <v/>
      </c>
      <c r="P207" s="222" t="str">
        <f t="shared" si="94"/>
        <v/>
      </c>
      <c r="Q207" s="221" t="str">
        <f t="shared" si="95"/>
        <v/>
      </c>
      <c r="R207" s="222" t="str">
        <f t="shared" si="96"/>
        <v/>
      </c>
      <c r="S207" s="15"/>
      <c r="T207" s="15"/>
      <c r="U207" s="32"/>
      <c r="V207" s="32"/>
      <c r="W207" s="32"/>
      <c r="X207" s="32"/>
      <c r="Y207" s="32"/>
    </row>
    <row r="208" spans="1:25" x14ac:dyDescent="0.25">
      <c r="A208" s="11"/>
      <c r="B208" s="206" t="str">
        <f t="shared" si="83"/>
        <v/>
      </c>
      <c r="C208" s="231">
        <f t="shared" si="84"/>
        <v>198</v>
      </c>
      <c r="D208" s="225" t="str">
        <f>IF('The Calc 2.1'!B208="","",'The Calc 2.1'!B208)</f>
        <v/>
      </c>
      <c r="E208" s="239" t="str">
        <f>IF('The Calc 2.1'!C208="","",'The Calc 2.1'!C208)</f>
        <v/>
      </c>
      <c r="F208" s="225" t="str">
        <f>IF('The Calc 2.1'!D208="","",'The Calc 2.1'!D208)</f>
        <v/>
      </c>
      <c r="G208" s="211" t="str">
        <f t="shared" si="85"/>
        <v/>
      </c>
      <c r="H208" s="212" t="str">
        <f t="shared" si="86"/>
        <v/>
      </c>
      <c r="I208" s="211" t="str">
        <f t="shared" si="87"/>
        <v/>
      </c>
      <c r="J208" s="214" t="str">
        <f t="shared" si="88"/>
        <v/>
      </c>
      <c r="K208" s="213" t="str">
        <f t="shared" si="89"/>
        <v/>
      </c>
      <c r="L208" s="214" t="str">
        <f t="shared" si="90"/>
        <v/>
      </c>
      <c r="M208" s="221" t="str">
        <f t="shared" si="91"/>
        <v/>
      </c>
      <c r="N208" s="222" t="str">
        <f t="shared" si="92"/>
        <v/>
      </c>
      <c r="O208" s="221" t="str">
        <f t="shared" si="93"/>
        <v/>
      </c>
      <c r="P208" s="222" t="str">
        <f t="shared" si="94"/>
        <v/>
      </c>
      <c r="Q208" s="221" t="str">
        <f t="shared" si="95"/>
        <v/>
      </c>
      <c r="R208" s="222" t="str">
        <f t="shared" si="96"/>
        <v/>
      </c>
      <c r="S208" s="15"/>
      <c r="T208" s="15"/>
      <c r="U208" s="32"/>
      <c r="V208" s="32"/>
      <c r="W208" s="32"/>
      <c r="X208" s="32"/>
      <c r="Y208" s="32"/>
    </row>
    <row r="209" spans="1:90" x14ac:dyDescent="0.25">
      <c r="A209" s="11"/>
      <c r="B209" s="206" t="str">
        <f t="shared" si="83"/>
        <v/>
      </c>
      <c r="C209" s="231">
        <f t="shared" si="84"/>
        <v>199</v>
      </c>
      <c r="D209" s="225" t="str">
        <f>IF('The Calc 2.1'!B209="","",'The Calc 2.1'!B209)</f>
        <v/>
      </c>
      <c r="E209" s="239" t="str">
        <f>IF('The Calc 2.1'!C209="","",'The Calc 2.1'!C209)</f>
        <v/>
      </c>
      <c r="F209" s="225" t="str">
        <f>IF('The Calc 2.1'!D209="","",'The Calc 2.1'!D209)</f>
        <v/>
      </c>
      <c r="G209" s="211" t="str">
        <f t="shared" si="85"/>
        <v/>
      </c>
      <c r="H209" s="212" t="str">
        <f t="shared" si="86"/>
        <v/>
      </c>
      <c r="I209" s="211" t="str">
        <f t="shared" si="87"/>
        <v/>
      </c>
      <c r="J209" s="214" t="str">
        <f t="shared" si="88"/>
        <v/>
      </c>
      <c r="K209" s="213" t="str">
        <f t="shared" si="89"/>
        <v/>
      </c>
      <c r="L209" s="214" t="str">
        <f t="shared" si="90"/>
        <v/>
      </c>
      <c r="M209" s="221" t="str">
        <f t="shared" si="91"/>
        <v/>
      </c>
      <c r="N209" s="222" t="str">
        <f t="shared" si="92"/>
        <v/>
      </c>
      <c r="O209" s="221" t="str">
        <f t="shared" si="93"/>
        <v/>
      </c>
      <c r="P209" s="222" t="str">
        <f t="shared" si="94"/>
        <v/>
      </c>
      <c r="Q209" s="221" t="str">
        <f t="shared" si="95"/>
        <v/>
      </c>
      <c r="R209" s="222" t="str">
        <f t="shared" si="96"/>
        <v/>
      </c>
      <c r="S209" s="15"/>
      <c r="T209" s="15"/>
      <c r="U209" s="32"/>
      <c r="V209" s="32"/>
      <c r="W209" s="32"/>
      <c r="X209" s="32"/>
      <c r="Y209" s="32"/>
    </row>
    <row r="210" spans="1:90" x14ac:dyDescent="0.25">
      <c r="A210" s="11"/>
      <c r="B210" s="206" t="str">
        <f t="shared" si="83"/>
        <v/>
      </c>
      <c r="C210" s="231">
        <v>200</v>
      </c>
      <c r="D210" s="225" t="str">
        <f>IF('The Calc 2.1'!B210="","",'The Calc 2.1'!B210)</f>
        <v/>
      </c>
      <c r="E210" s="239" t="str">
        <f>IF('The Calc 2.1'!C210="","",'The Calc 2.1'!C210)</f>
        <v/>
      </c>
      <c r="F210" s="225" t="str">
        <f>IF('The Calc 2.1'!D210="","",'The Calc 2.1'!D210)</f>
        <v/>
      </c>
      <c r="G210" s="215" t="str">
        <f t="shared" si="85"/>
        <v/>
      </c>
      <c r="H210" s="216" t="str">
        <f t="shared" si="86"/>
        <v/>
      </c>
      <c r="I210" s="215" t="str">
        <f t="shared" si="87"/>
        <v/>
      </c>
      <c r="J210" s="218" t="str">
        <f t="shared" si="88"/>
        <v/>
      </c>
      <c r="K210" s="217" t="str">
        <f t="shared" si="89"/>
        <v/>
      </c>
      <c r="L210" s="218" t="str">
        <f t="shared" si="90"/>
        <v/>
      </c>
      <c r="M210" s="223" t="str">
        <f t="shared" si="91"/>
        <v/>
      </c>
      <c r="N210" s="224" t="str">
        <f t="shared" si="92"/>
        <v/>
      </c>
      <c r="O210" s="223" t="str">
        <f t="shared" si="93"/>
        <v/>
      </c>
      <c r="P210" s="224" t="str">
        <f t="shared" si="94"/>
        <v/>
      </c>
      <c r="Q210" s="223" t="str">
        <f t="shared" si="95"/>
        <v/>
      </c>
      <c r="R210" s="224" t="str">
        <f t="shared" si="96"/>
        <v/>
      </c>
      <c r="S210" s="15"/>
      <c r="T210" s="15"/>
      <c r="U210" s="32"/>
      <c r="V210" s="32"/>
      <c r="W210" s="32"/>
      <c r="X210" s="32"/>
      <c r="Y210" s="32"/>
    </row>
    <row r="211" spans="1:90" s="23" customFormat="1" x14ac:dyDescent="0.25">
      <c r="A211" s="14"/>
      <c r="C211" s="143"/>
      <c r="E211" s="240"/>
      <c r="T211" s="15"/>
      <c r="U211" s="32"/>
      <c r="V211" s="32"/>
      <c r="W211" s="32"/>
      <c r="X211" s="32"/>
      <c r="Y211" s="32"/>
      <c r="Z211" s="70"/>
      <c r="AA211" s="70"/>
      <c r="AB211" s="70"/>
      <c r="AC211" s="70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70"/>
      <c r="AP211" s="70"/>
      <c r="AQ211" s="70"/>
      <c r="AR211" s="70"/>
      <c r="AS211" s="70"/>
      <c r="AT211" s="70"/>
      <c r="AU211" s="70"/>
      <c r="AV211" s="70"/>
      <c r="AW211" s="177"/>
      <c r="AX211" s="177"/>
      <c r="AY211" s="70"/>
      <c r="AZ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</row>
    <row r="212" spans="1:90" s="23" customFormat="1" x14ac:dyDescent="0.25">
      <c r="A212" s="14"/>
      <c r="C212" s="240" t="s">
        <v>91</v>
      </c>
      <c r="E212" s="240"/>
      <c r="T212" s="15"/>
      <c r="U212" s="32"/>
      <c r="V212" s="32"/>
      <c r="W212" s="32"/>
      <c r="X212" s="32"/>
      <c r="Y212" s="32"/>
      <c r="Z212" s="70"/>
      <c r="AA212" s="70"/>
      <c r="AB212" s="70"/>
      <c r="AC212" s="70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70"/>
      <c r="AP212" s="70"/>
      <c r="AQ212" s="70"/>
      <c r="AR212" s="70"/>
      <c r="AS212" s="70"/>
      <c r="AT212" s="70"/>
      <c r="AU212" s="70"/>
      <c r="AV212" s="70"/>
      <c r="AW212" s="177"/>
      <c r="AX212" s="177"/>
      <c r="AY212" s="70"/>
      <c r="AZ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</row>
    <row r="213" spans="1:90" s="23" customFormat="1" x14ac:dyDescent="0.25">
      <c r="A213" s="14"/>
      <c r="C213" s="232"/>
      <c r="E213" s="240"/>
      <c r="T213" s="15"/>
      <c r="U213" s="32"/>
      <c r="V213" s="32"/>
      <c r="W213" s="32"/>
      <c r="X213" s="32"/>
      <c r="Y213" s="32"/>
      <c r="Z213" s="70"/>
      <c r="AA213" s="70"/>
      <c r="AB213" s="70"/>
      <c r="AC213" s="70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70"/>
      <c r="AP213" s="70"/>
      <c r="AQ213" s="70"/>
      <c r="AR213" s="70"/>
      <c r="AS213" s="70"/>
      <c r="AT213" s="70"/>
      <c r="AU213" s="70"/>
      <c r="AV213" s="70"/>
      <c r="AW213" s="177"/>
      <c r="AX213" s="177"/>
      <c r="AY213" s="70"/>
      <c r="AZ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</row>
    <row r="214" spans="1:90" s="32" customFormat="1" x14ac:dyDescent="0.25">
      <c r="E214" s="81"/>
      <c r="T214" s="15"/>
      <c r="AW214" s="145"/>
      <c r="AX214" s="145"/>
    </row>
    <row r="215" spans="1:90" s="32" customFormat="1" x14ac:dyDescent="0.25">
      <c r="E215" s="81"/>
      <c r="T215" s="15"/>
      <c r="AW215" s="145"/>
      <c r="AX215" s="145"/>
    </row>
    <row r="216" spans="1:90" s="32" customFormat="1" x14ac:dyDescent="0.25">
      <c r="E216" s="81"/>
      <c r="T216" s="15"/>
      <c r="AW216" s="145"/>
      <c r="AX216" s="145"/>
    </row>
    <row r="217" spans="1:90" s="32" customFormat="1" x14ac:dyDescent="0.25">
      <c r="E217" s="81"/>
      <c r="T217" s="15"/>
      <c r="AW217" s="145"/>
      <c r="AX217" s="145"/>
    </row>
    <row r="218" spans="1:90" s="32" customFormat="1" x14ac:dyDescent="0.25">
      <c r="E218" s="81"/>
      <c r="T218" s="15"/>
      <c r="AW218" s="145"/>
      <c r="AX218" s="145"/>
    </row>
    <row r="219" spans="1:90" s="32" customFormat="1" x14ac:dyDescent="0.25">
      <c r="E219" s="81"/>
      <c r="T219" s="15"/>
      <c r="AW219" s="145"/>
      <c r="AX219" s="145"/>
    </row>
    <row r="220" spans="1:90" s="32" customFormat="1" x14ac:dyDescent="0.25">
      <c r="E220" s="81"/>
      <c r="T220" s="15"/>
      <c r="AW220" s="145"/>
      <c r="AX220" s="145"/>
    </row>
    <row r="221" spans="1:90" s="32" customFormat="1" x14ac:dyDescent="0.25">
      <c r="E221" s="81"/>
      <c r="T221" s="15"/>
      <c r="AW221" s="145"/>
      <c r="AX221" s="145"/>
    </row>
    <row r="222" spans="1:90" s="32" customFormat="1" x14ac:dyDescent="0.25">
      <c r="E222" s="81"/>
      <c r="T222" s="15"/>
      <c r="AW222" s="145"/>
      <c r="AX222" s="145"/>
    </row>
    <row r="223" spans="1:90" s="32" customFormat="1" x14ac:dyDescent="0.25">
      <c r="E223" s="81"/>
      <c r="T223" s="15"/>
      <c r="AW223" s="145"/>
      <c r="AX223" s="145"/>
    </row>
    <row r="224" spans="1:90" s="32" customFormat="1" x14ac:dyDescent="0.25">
      <c r="E224" s="81"/>
      <c r="T224" s="15"/>
      <c r="AW224" s="145"/>
      <c r="AX224" s="145"/>
    </row>
    <row r="225" spans="5:50" s="32" customFormat="1" x14ac:dyDescent="0.25">
      <c r="E225" s="81"/>
      <c r="T225" s="15"/>
      <c r="AW225" s="145"/>
      <c r="AX225" s="145"/>
    </row>
    <row r="226" spans="5:50" s="32" customFormat="1" x14ac:dyDescent="0.25">
      <c r="E226" s="81"/>
      <c r="T226" s="15"/>
      <c r="AW226" s="145"/>
      <c r="AX226" s="145"/>
    </row>
    <row r="227" spans="5:50" s="32" customFormat="1" x14ac:dyDescent="0.25">
      <c r="E227" s="81"/>
      <c r="T227" s="15"/>
      <c r="AW227" s="145"/>
      <c r="AX227" s="145"/>
    </row>
    <row r="228" spans="5:50" s="32" customFormat="1" x14ac:dyDescent="0.25">
      <c r="E228" s="81"/>
      <c r="T228" s="15"/>
      <c r="AW228" s="145"/>
      <c r="AX228" s="145"/>
    </row>
    <row r="229" spans="5:50" s="32" customFormat="1" x14ac:dyDescent="0.25">
      <c r="E229" s="81"/>
      <c r="T229" s="15"/>
      <c r="AW229" s="145"/>
      <c r="AX229" s="145"/>
    </row>
    <row r="230" spans="5:50" s="32" customFormat="1" x14ac:dyDescent="0.25">
      <c r="E230" s="81"/>
      <c r="T230" s="15"/>
      <c r="AW230" s="145"/>
      <c r="AX230" s="145"/>
    </row>
    <row r="231" spans="5:50" s="32" customFormat="1" x14ac:dyDescent="0.25">
      <c r="E231" s="81"/>
      <c r="T231" s="15"/>
      <c r="AW231" s="145"/>
      <c r="AX231" s="145"/>
    </row>
    <row r="232" spans="5:50" s="32" customFormat="1" x14ac:dyDescent="0.25">
      <c r="E232" s="81"/>
      <c r="T232" s="15"/>
      <c r="AW232" s="145"/>
      <c r="AX232" s="145"/>
    </row>
    <row r="233" spans="5:50" s="32" customFormat="1" x14ac:dyDescent="0.25">
      <c r="E233" s="81"/>
      <c r="T233" s="15"/>
      <c r="AW233" s="145"/>
      <c r="AX233" s="145"/>
    </row>
    <row r="234" spans="5:50" s="32" customFormat="1" x14ac:dyDescent="0.25">
      <c r="E234" s="81"/>
      <c r="T234" s="15"/>
      <c r="AW234" s="145"/>
      <c r="AX234" s="145"/>
    </row>
    <row r="235" spans="5:50" s="32" customFormat="1" x14ac:dyDescent="0.25">
      <c r="E235" s="81"/>
      <c r="T235" s="15"/>
      <c r="AW235" s="145"/>
      <c r="AX235" s="145"/>
    </row>
    <row r="236" spans="5:50" s="32" customFormat="1" x14ac:dyDescent="0.25">
      <c r="E236" s="81"/>
      <c r="T236" s="15"/>
      <c r="AW236" s="145"/>
      <c r="AX236" s="145"/>
    </row>
    <row r="237" spans="5:50" s="32" customFormat="1" x14ac:dyDescent="0.25">
      <c r="E237" s="81"/>
      <c r="T237" s="15"/>
      <c r="AW237" s="145"/>
      <c r="AX237" s="145"/>
    </row>
    <row r="238" spans="5:50" s="32" customFormat="1" x14ac:dyDescent="0.25">
      <c r="E238" s="81"/>
      <c r="T238" s="15"/>
      <c r="AW238" s="145"/>
      <c r="AX238" s="145"/>
    </row>
    <row r="239" spans="5:50" s="32" customFormat="1" x14ac:dyDescent="0.25">
      <c r="E239" s="81"/>
      <c r="T239" s="15"/>
      <c r="AW239" s="145"/>
      <c r="AX239" s="145"/>
    </row>
    <row r="240" spans="5:50" s="32" customFormat="1" x14ac:dyDescent="0.25">
      <c r="E240" s="81"/>
      <c r="T240" s="15"/>
      <c r="AW240" s="145"/>
      <c r="AX240" s="145"/>
    </row>
    <row r="241" spans="5:50" s="32" customFormat="1" x14ac:dyDescent="0.25">
      <c r="E241" s="81"/>
      <c r="T241" s="15"/>
      <c r="AW241" s="145"/>
      <c r="AX241" s="145"/>
    </row>
    <row r="242" spans="5:50" s="32" customFormat="1" x14ac:dyDescent="0.25">
      <c r="E242" s="81"/>
      <c r="T242" s="15"/>
      <c r="AW242" s="145"/>
      <c r="AX242" s="145"/>
    </row>
    <row r="243" spans="5:50" s="32" customFormat="1" x14ac:dyDescent="0.25">
      <c r="E243" s="81"/>
      <c r="T243" s="15"/>
      <c r="AW243" s="145"/>
      <c r="AX243" s="145"/>
    </row>
    <row r="244" spans="5:50" s="32" customFormat="1" x14ac:dyDescent="0.25">
      <c r="E244" s="81"/>
      <c r="T244" s="15"/>
      <c r="AW244" s="145"/>
      <c r="AX244" s="145"/>
    </row>
    <row r="245" spans="5:50" s="32" customFormat="1" x14ac:dyDescent="0.25">
      <c r="E245" s="81"/>
      <c r="T245" s="15"/>
      <c r="AW245" s="145"/>
      <c r="AX245" s="145"/>
    </row>
    <row r="246" spans="5:50" s="32" customFormat="1" x14ac:dyDescent="0.25">
      <c r="E246" s="81"/>
      <c r="T246" s="15"/>
      <c r="AW246" s="145"/>
      <c r="AX246" s="145"/>
    </row>
    <row r="247" spans="5:50" s="32" customFormat="1" x14ac:dyDescent="0.25">
      <c r="E247" s="81"/>
      <c r="T247" s="15"/>
      <c r="AW247" s="145"/>
      <c r="AX247" s="145"/>
    </row>
    <row r="248" spans="5:50" s="32" customFormat="1" x14ac:dyDescent="0.25">
      <c r="E248" s="81"/>
      <c r="T248" s="15"/>
      <c r="AW248" s="145"/>
      <c r="AX248" s="145"/>
    </row>
    <row r="249" spans="5:50" s="32" customFormat="1" x14ac:dyDescent="0.25">
      <c r="E249" s="81"/>
      <c r="T249" s="15"/>
      <c r="AW249" s="145"/>
      <c r="AX249" s="145"/>
    </row>
    <row r="250" spans="5:50" s="32" customFormat="1" x14ac:dyDescent="0.25">
      <c r="E250" s="81"/>
      <c r="T250" s="15"/>
      <c r="AW250" s="145"/>
      <c r="AX250" s="145"/>
    </row>
    <row r="251" spans="5:50" s="32" customFormat="1" x14ac:dyDescent="0.25">
      <c r="E251" s="81"/>
      <c r="T251" s="15"/>
      <c r="AW251" s="145"/>
      <c r="AX251" s="145"/>
    </row>
    <row r="252" spans="5:50" s="32" customFormat="1" x14ac:dyDescent="0.25">
      <c r="E252" s="81"/>
      <c r="T252" s="15"/>
      <c r="AW252" s="145"/>
      <c r="AX252" s="145"/>
    </row>
    <row r="253" spans="5:50" s="32" customFormat="1" x14ac:dyDescent="0.25">
      <c r="E253" s="81"/>
      <c r="T253" s="15"/>
      <c r="AW253" s="145"/>
      <c r="AX253" s="145"/>
    </row>
    <row r="254" spans="5:50" s="32" customFormat="1" x14ac:dyDescent="0.25">
      <c r="E254" s="81"/>
      <c r="T254" s="15"/>
      <c r="AW254" s="145"/>
      <c r="AX254" s="145"/>
    </row>
    <row r="255" spans="5:50" s="32" customFormat="1" x14ac:dyDescent="0.25">
      <c r="E255" s="81"/>
      <c r="T255" s="15"/>
      <c r="AW255" s="145"/>
      <c r="AX255" s="145"/>
    </row>
    <row r="256" spans="5:50" s="32" customFormat="1" x14ac:dyDescent="0.25">
      <c r="E256" s="81"/>
      <c r="T256" s="15"/>
      <c r="AW256" s="145"/>
      <c r="AX256" s="145"/>
    </row>
    <row r="257" spans="5:90" s="32" customFormat="1" x14ac:dyDescent="0.25">
      <c r="E257" s="81"/>
      <c r="T257" s="15"/>
      <c r="AW257" s="145"/>
      <c r="AX257" s="145"/>
    </row>
    <row r="258" spans="5:90" s="32" customFormat="1" x14ac:dyDescent="0.25">
      <c r="E258" s="81"/>
      <c r="T258" s="15"/>
      <c r="AW258" s="145"/>
      <c r="AX258" s="145"/>
    </row>
    <row r="259" spans="5:90" s="32" customFormat="1" x14ac:dyDescent="0.25">
      <c r="E259" s="81"/>
      <c r="T259" s="15"/>
      <c r="AW259" s="145"/>
      <c r="AX259" s="145"/>
    </row>
    <row r="260" spans="5:90" s="32" customFormat="1" x14ac:dyDescent="0.25">
      <c r="E260" s="81"/>
      <c r="T260" s="15"/>
      <c r="AW260" s="145"/>
      <c r="AX260" s="145"/>
    </row>
    <row r="261" spans="5:90" s="32" customFormat="1" x14ac:dyDescent="0.25">
      <c r="E261" s="81"/>
      <c r="T261" s="15"/>
      <c r="AW261" s="145"/>
      <c r="AX261" s="145"/>
    </row>
    <row r="262" spans="5:90" s="32" customFormat="1" x14ac:dyDescent="0.25">
      <c r="E262" s="81"/>
      <c r="T262" s="15"/>
      <c r="AW262" s="145"/>
      <c r="AX262" s="145"/>
    </row>
    <row r="263" spans="5:90" s="32" customFormat="1" x14ac:dyDescent="0.25">
      <c r="E263" s="81"/>
      <c r="T263" s="15"/>
      <c r="AW263" s="145"/>
      <c r="AX263" s="145"/>
    </row>
    <row r="264" spans="5:90" s="32" customFormat="1" x14ac:dyDescent="0.25">
      <c r="E264" s="81"/>
      <c r="T264" s="15"/>
      <c r="AW264" s="145"/>
      <c r="AX264" s="145"/>
    </row>
    <row r="265" spans="5:90" s="32" customFormat="1" x14ac:dyDescent="0.25">
      <c r="E265" s="81"/>
      <c r="T265" s="15"/>
      <c r="AW265" s="145"/>
      <c r="AX265" s="145"/>
    </row>
    <row r="266" spans="5:90" s="32" customFormat="1" x14ac:dyDescent="0.25">
      <c r="E266" s="81"/>
      <c r="T266" s="15"/>
      <c r="AW266" s="145"/>
      <c r="AX266" s="145"/>
    </row>
    <row r="267" spans="5:90" s="32" customFormat="1" x14ac:dyDescent="0.25">
      <c r="E267" s="81"/>
      <c r="T267" s="15"/>
      <c r="AW267" s="145"/>
      <c r="AX267" s="145"/>
    </row>
    <row r="268" spans="5:90" s="32" customFormat="1" x14ac:dyDescent="0.25">
      <c r="E268" s="81"/>
      <c r="T268" s="15"/>
      <c r="AW268" s="145"/>
      <c r="AX268" s="145"/>
    </row>
    <row r="269" spans="5:90" s="32" customFormat="1" x14ac:dyDescent="0.25">
      <c r="E269" s="81"/>
      <c r="T269" s="15"/>
      <c r="AW269" s="145"/>
      <c r="AX269" s="145"/>
    </row>
    <row r="270" spans="5:90" s="32" customFormat="1" x14ac:dyDescent="0.25">
      <c r="E270" s="81"/>
      <c r="T270" s="15"/>
      <c r="AW270" s="145"/>
      <c r="AX270" s="145"/>
    </row>
    <row r="271" spans="5:90" s="24" customFormat="1" x14ac:dyDescent="0.25">
      <c r="E271" s="241"/>
      <c r="G271"/>
      <c r="H271"/>
      <c r="I271"/>
      <c r="J271"/>
      <c r="K271"/>
      <c r="L271"/>
      <c r="T271" s="15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145"/>
      <c r="AX271" s="145"/>
      <c r="AY271" s="32"/>
      <c r="AZ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</row>
    <row r="272" spans="5:90" s="24" customFormat="1" x14ac:dyDescent="0.25">
      <c r="E272" s="241"/>
      <c r="G272"/>
      <c r="H272"/>
      <c r="I272"/>
      <c r="J272"/>
      <c r="K272"/>
      <c r="L272"/>
      <c r="T272" s="15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145"/>
      <c r="AX272" s="145"/>
      <c r="AY272" s="32"/>
      <c r="AZ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</row>
    <row r="273" spans="5:90" s="24" customFormat="1" x14ac:dyDescent="0.25">
      <c r="E273" s="241"/>
      <c r="G273"/>
      <c r="H273"/>
      <c r="I273"/>
      <c r="J273"/>
      <c r="K273"/>
      <c r="L273"/>
      <c r="T273" s="15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145"/>
      <c r="AX273" s="145"/>
      <c r="AY273" s="32"/>
      <c r="AZ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</row>
    <row r="274" spans="5:90" s="24" customFormat="1" x14ac:dyDescent="0.25">
      <c r="E274" s="241"/>
      <c r="G274"/>
      <c r="H274"/>
      <c r="I274"/>
      <c r="J274"/>
      <c r="K274"/>
      <c r="L274"/>
      <c r="T274" s="15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145"/>
      <c r="AX274" s="145"/>
      <c r="AY274" s="32"/>
      <c r="AZ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</row>
    <row r="275" spans="5:90" s="24" customFormat="1" x14ac:dyDescent="0.25">
      <c r="E275" s="241"/>
      <c r="G275"/>
      <c r="H275"/>
      <c r="I275"/>
      <c r="J275"/>
      <c r="K275"/>
      <c r="L275"/>
      <c r="T275" s="15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145"/>
      <c r="AX275" s="145"/>
      <c r="AY275" s="32"/>
      <c r="AZ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</row>
    <row r="276" spans="5:90" s="24" customFormat="1" x14ac:dyDescent="0.25">
      <c r="E276" s="241"/>
      <c r="G276"/>
      <c r="H276"/>
      <c r="I276"/>
      <c r="J276"/>
      <c r="K276"/>
      <c r="L276"/>
      <c r="T276" s="15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145"/>
      <c r="AX276" s="145"/>
      <c r="AY276" s="32"/>
      <c r="AZ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</row>
    <row r="277" spans="5:90" s="24" customFormat="1" x14ac:dyDescent="0.25">
      <c r="E277" s="241"/>
      <c r="G277"/>
      <c r="H277"/>
      <c r="I277"/>
      <c r="J277"/>
      <c r="K277"/>
      <c r="L277"/>
      <c r="T277" s="15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145"/>
      <c r="AX277" s="145"/>
      <c r="AY277" s="32"/>
      <c r="AZ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</row>
    <row r="278" spans="5:90" s="24" customFormat="1" x14ac:dyDescent="0.25">
      <c r="E278" s="241"/>
      <c r="G278"/>
      <c r="H278"/>
      <c r="I278"/>
      <c r="J278"/>
      <c r="K278"/>
      <c r="L278"/>
      <c r="T278" s="15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145"/>
      <c r="AX278" s="145"/>
      <c r="AY278" s="32"/>
      <c r="AZ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</row>
    <row r="279" spans="5:90" s="24" customFormat="1" x14ac:dyDescent="0.25">
      <c r="E279" s="241"/>
      <c r="G279"/>
      <c r="H279"/>
      <c r="I279"/>
      <c r="J279"/>
      <c r="K279"/>
      <c r="L279"/>
      <c r="T279" s="15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145"/>
      <c r="AX279" s="145"/>
      <c r="AY279" s="32"/>
      <c r="AZ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</row>
    <row r="280" spans="5:90" s="24" customFormat="1" x14ac:dyDescent="0.25">
      <c r="E280" s="241"/>
      <c r="G280"/>
      <c r="H280"/>
      <c r="I280"/>
      <c r="J280"/>
      <c r="K280"/>
      <c r="L280"/>
      <c r="T280" s="15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145"/>
      <c r="AX280" s="145"/>
      <c r="AY280" s="32"/>
      <c r="AZ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</row>
    <row r="281" spans="5:90" s="24" customFormat="1" x14ac:dyDescent="0.25">
      <c r="E281" s="241"/>
      <c r="G281"/>
      <c r="H281"/>
      <c r="I281"/>
      <c r="J281"/>
      <c r="K281"/>
      <c r="L281"/>
      <c r="T281" s="15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145"/>
      <c r="AX281" s="145"/>
      <c r="AY281" s="32"/>
      <c r="AZ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</row>
    <row r="282" spans="5:90" s="24" customFormat="1" x14ac:dyDescent="0.25">
      <c r="E282" s="241"/>
      <c r="G282"/>
      <c r="H282"/>
      <c r="I282"/>
      <c r="J282"/>
      <c r="K282"/>
      <c r="L282"/>
      <c r="T282" s="15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145"/>
      <c r="AX282" s="145"/>
      <c r="AY282" s="32"/>
      <c r="AZ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</row>
  </sheetData>
  <sheetProtection algorithmName="SHA-512" hashValue="VELRoUpGbHxRwsi2sznR1vA44cmwIB1/X9i8gKmD+Ytmo4fpjjcyCGvD7UiwX4OvCczcNV/8a+G1R0On9NmNfQ==" saltValue="dTb+U6SB+yFxCLYclYofow==" spinCount="100000" sheet="1" selectLockedCells="1"/>
  <mergeCells count="6">
    <mergeCell ref="E7:E8"/>
    <mergeCell ref="C2:F2"/>
    <mergeCell ref="H2:K2"/>
    <mergeCell ref="H3:K4"/>
    <mergeCell ref="C3:F3"/>
    <mergeCell ref="C5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User Manual</vt:lpstr>
      <vt:lpstr>The Calc 2.1</vt:lpstr>
      <vt:lpstr>Detailed Report</vt:lpstr>
      <vt:lpstr>atanAxis</vt:lpstr>
      <vt:lpstr>atanaxisplus</vt:lpstr>
      <vt:lpstr>atanQuad</vt:lpstr>
      <vt:lpstr>combivalidifier</vt:lpstr>
      <vt:lpstr>epsilon</vt:lpstr>
      <vt:lpstr>exclusion</vt:lpstr>
      <vt:lpstr>exvalidifier</vt:lpstr>
      <vt:lpstr>idblankchek</vt:lpstr>
      <vt:lpstr>multiplier</vt:lpstr>
      <vt:lpstr>portakey</vt:lpstr>
      <vt:lpstr>postAMNCA</vt:lpstr>
      <vt:lpstr>postAxis</vt:lpstr>
      <vt:lpstr>postHaxis</vt:lpstr>
      <vt:lpstr>postKH</vt:lpstr>
      <vt:lpstr>postKV</vt:lpstr>
      <vt:lpstr>postMag</vt:lpstr>
      <vt:lpstr>postvalidifier</vt:lpstr>
      <vt:lpstr>postVaxis</vt:lpstr>
      <vt:lpstr>postx</vt:lpstr>
      <vt:lpstr>posty</vt:lpstr>
      <vt:lpstr>preAMNCA</vt:lpstr>
      <vt:lpstr>preAxis</vt:lpstr>
      <vt:lpstr>preHaxis</vt:lpstr>
      <vt:lpstr>preKH</vt:lpstr>
      <vt:lpstr>preKV</vt:lpstr>
      <vt:lpstr>preMag</vt:lpstr>
      <vt:lpstr>prevalidifier</vt:lpstr>
      <vt:lpstr>preVaxis</vt:lpstr>
      <vt:lpstr>prex</vt:lpstr>
      <vt:lpstr>prey</vt:lpstr>
      <vt:lpstr>siaAx</vt:lpstr>
      <vt:lpstr>SIAaxis</vt:lpstr>
      <vt:lpstr>siaMag</vt:lpstr>
      <vt:lpstr>SIAmagni</vt:lpstr>
      <vt:lpstr>siaQuad</vt:lpstr>
      <vt:lpstr>siax</vt:lpstr>
      <vt:lpstr>siaxzero</vt:lpstr>
      <vt:lpstr>siay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SIA Calculator version 2.1</dc:title>
  <dc:creator/>
  <dc:description>Free to download and use with acknowledgement</dc:description>
  <cp:lastModifiedBy/>
  <dcterms:modified xsi:type="dcterms:W3CDTF">2022-12-19T03:42:17Z</dcterms:modified>
  <cp:category>Calculator</cp:category>
</cp:coreProperties>
</file>